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KA GUSTI KARDILLAH\BPBD 2023\"/>
    </mc:Choice>
  </mc:AlternateContent>
  <bookViews>
    <workbookView xWindow="0" yWindow="0" windowWidth="20490" windowHeight="7755"/>
  </bookViews>
  <sheets>
    <sheet name="TABEL 4.1" sheetId="4" r:id="rId1"/>
    <sheet name="TC.33" sheetId="3" r:id="rId2"/>
    <sheet name="Sheet1 (2)" sheetId="2" r:id="rId3"/>
    <sheet name="Sheet1" sheetId="1" r:id="rId4"/>
  </sheets>
  <definedNames>
    <definedName name="_xlnm.Print_Area" localSheetId="3">Sheet1!$A$1:$R$124</definedName>
    <definedName name="_xlnm.Print_Area" localSheetId="2">'Sheet1 (2)'!$A$1:$U$128</definedName>
    <definedName name="_xlnm.Print_Area" localSheetId="0">'TABEL 4.1'!$A$1:$R$126</definedName>
    <definedName name="_xlnm.Print_Area" localSheetId="1">TC.33!$A$1:$U$93</definedName>
  </definedNames>
  <calcPr calcId="152511"/>
</workbook>
</file>

<file path=xl/calcChain.xml><?xml version="1.0" encoding="utf-8"?>
<calcChain xmlns="http://schemas.openxmlformats.org/spreadsheetml/2006/main">
  <c r="V99" i="4" l="1"/>
  <c r="U129" i="4"/>
  <c r="S129" i="4"/>
  <c r="P14" i="4"/>
  <c r="U15" i="4"/>
  <c r="U14" i="4"/>
  <c r="U99" i="4"/>
  <c r="U116" i="4"/>
  <c r="U111" i="4"/>
  <c r="P77" i="4"/>
  <c r="V76" i="4"/>
  <c r="U76" i="4"/>
  <c r="V88" i="4"/>
  <c r="U88" i="4"/>
  <c r="V94" i="4"/>
  <c r="V93" i="4"/>
  <c r="P95" i="4"/>
  <c r="P96" i="4"/>
  <c r="S96" i="4" s="1"/>
  <c r="P97" i="4"/>
  <c r="S97" i="4" s="1"/>
  <c r="P98" i="4"/>
  <c r="S98" i="4" s="1"/>
  <c r="P99" i="4"/>
  <c r="P94" i="4"/>
  <c r="P90" i="4"/>
  <c r="P88" i="4" s="1"/>
  <c r="P91" i="4"/>
  <c r="S91" i="4" s="1"/>
  <c r="P92" i="4"/>
  <c r="P79" i="4"/>
  <c r="P80" i="4"/>
  <c r="P81" i="4"/>
  <c r="P76" i="4" s="1"/>
  <c r="P82" i="4"/>
  <c r="S82" i="4" s="1"/>
  <c r="P83" i="4"/>
  <c r="P84" i="4"/>
  <c r="P85" i="4"/>
  <c r="S85" i="4" s="1"/>
  <c r="P86" i="4"/>
  <c r="P87" i="4"/>
  <c r="P78" i="4"/>
  <c r="W75" i="4"/>
  <c r="W74" i="4"/>
  <c r="U75" i="4"/>
  <c r="U74" i="4"/>
  <c r="P93" i="4"/>
  <c r="P73" i="4"/>
  <c r="U71" i="4"/>
  <c r="S71" i="4"/>
  <c r="U105" i="4"/>
  <c r="U104" i="4"/>
  <c r="S86" i="4"/>
  <c r="S87" i="4"/>
  <c r="P75" i="4"/>
  <c r="P74" i="4"/>
  <c r="P66" i="4"/>
  <c r="P67" i="4"/>
  <c r="P68" i="4"/>
  <c r="P69" i="4"/>
  <c r="S69" i="4" s="1"/>
  <c r="P65" i="4"/>
  <c r="P61" i="4"/>
  <c r="P62" i="4"/>
  <c r="S62" i="4" s="1"/>
  <c r="P60" i="4"/>
  <c r="P52" i="4"/>
  <c r="P53" i="4"/>
  <c r="P54" i="4"/>
  <c r="P55" i="4"/>
  <c r="P56" i="4"/>
  <c r="P57" i="4"/>
  <c r="P58" i="4"/>
  <c r="P51" i="4"/>
  <c r="P42" i="4"/>
  <c r="P43" i="4"/>
  <c r="P44" i="4"/>
  <c r="P45" i="4"/>
  <c r="S45" i="4" s="1"/>
  <c r="P46" i="4"/>
  <c r="P47" i="4"/>
  <c r="P48" i="4"/>
  <c r="P49" i="4"/>
  <c r="S49" i="4" s="1"/>
  <c r="P41" i="4"/>
  <c r="P37" i="4"/>
  <c r="P38" i="4"/>
  <c r="P39" i="4"/>
  <c r="P36" i="4"/>
  <c r="P32" i="4"/>
  <c r="P33" i="4"/>
  <c r="P34" i="4"/>
  <c r="P31" i="4"/>
  <c r="P24" i="4"/>
  <c r="P25" i="4"/>
  <c r="P26" i="4"/>
  <c r="P27" i="4"/>
  <c r="S27" i="4" s="1"/>
  <c r="P28" i="4"/>
  <c r="P29" i="4"/>
  <c r="P23" i="4"/>
  <c r="P15" i="4"/>
  <c r="P16" i="4"/>
  <c r="P17" i="4"/>
  <c r="P18" i="4"/>
  <c r="S18" i="4" s="1"/>
  <c r="P19" i="4"/>
  <c r="P20" i="4"/>
  <c r="S28" i="4"/>
  <c r="S24" i="4"/>
  <c r="S26" i="4"/>
  <c r="P22" i="4"/>
  <c r="S22" i="4" s="1"/>
  <c r="U6" i="4"/>
  <c r="S6" i="4"/>
  <c r="S15" i="4"/>
  <c r="S16" i="4"/>
  <c r="S17" i="4"/>
  <c r="S19" i="4"/>
  <c r="S20" i="4"/>
  <c r="S23" i="4"/>
  <c r="S25" i="4"/>
  <c r="S29" i="4"/>
  <c r="S31" i="4"/>
  <c r="S32" i="4"/>
  <c r="S33" i="4"/>
  <c r="S34" i="4"/>
  <c r="S36" i="4"/>
  <c r="S37" i="4"/>
  <c r="S38" i="4"/>
  <c r="S39" i="4"/>
  <c r="S41" i="4"/>
  <c r="S42" i="4"/>
  <c r="S43" i="4"/>
  <c r="S44" i="4"/>
  <c r="S46" i="4"/>
  <c r="S47" i="4"/>
  <c r="S48" i="4"/>
  <c r="S51" i="4"/>
  <c r="S52" i="4"/>
  <c r="S53" i="4"/>
  <c r="S54" i="4"/>
  <c r="S55" i="4"/>
  <c r="S56" i="4"/>
  <c r="S57" i="4"/>
  <c r="S58" i="4"/>
  <c r="S60" i="4"/>
  <c r="S61" i="4"/>
  <c r="S64" i="4"/>
  <c r="S65" i="4"/>
  <c r="S66" i="4"/>
  <c r="S67" i="4"/>
  <c r="S68" i="4"/>
  <c r="S72" i="4"/>
  <c r="S74" i="4"/>
  <c r="S75" i="4"/>
  <c r="S77" i="4"/>
  <c r="S78" i="4"/>
  <c r="U78" i="4" s="1"/>
  <c r="S79" i="4"/>
  <c r="S80" i="4"/>
  <c r="S83" i="4"/>
  <c r="S84" i="4"/>
  <c r="S89" i="4"/>
  <c r="S92" i="4"/>
  <c r="S94" i="4"/>
  <c r="S95" i="4"/>
  <c r="S99" i="4"/>
  <c r="S14" i="4"/>
  <c r="W14" i="4"/>
  <c r="U12" i="4"/>
  <c r="U13" i="4"/>
  <c r="U11" i="4"/>
  <c r="S12" i="4"/>
  <c r="S13" i="4"/>
  <c r="P89" i="4"/>
  <c r="P64" i="4"/>
  <c r="L10" i="4"/>
  <c r="S90" i="4" l="1"/>
  <c r="S81" i="4"/>
  <c r="P13" i="4"/>
  <c r="S93" i="4" l="1"/>
  <c r="L93" i="4"/>
  <c r="S88" i="4"/>
  <c r="L88" i="4"/>
  <c r="L76" i="4"/>
  <c r="S73" i="4"/>
  <c r="L73" i="4"/>
  <c r="P63" i="4"/>
  <c r="S63" i="4" s="1"/>
  <c r="L63" i="4"/>
  <c r="P59" i="4"/>
  <c r="S59" i="4" s="1"/>
  <c r="L59" i="4"/>
  <c r="P50" i="4"/>
  <c r="S50" i="4" s="1"/>
  <c r="L50" i="4"/>
  <c r="P40" i="4"/>
  <c r="S40" i="4" s="1"/>
  <c r="L40" i="4"/>
  <c r="P35" i="4"/>
  <c r="S35" i="4" s="1"/>
  <c r="L35" i="4"/>
  <c r="P30" i="4"/>
  <c r="S30" i="4" s="1"/>
  <c r="L30" i="4"/>
  <c r="P21" i="4"/>
  <c r="S21" i="4" s="1"/>
  <c r="L21" i="4"/>
  <c r="L13" i="4"/>
  <c r="P78" i="2"/>
  <c r="L78" i="2"/>
  <c r="P55" i="3"/>
  <c r="L55" i="3"/>
  <c r="P65" i="3"/>
  <c r="L65" i="3"/>
  <c r="P60" i="3"/>
  <c r="L60" i="3"/>
  <c r="P52" i="3"/>
  <c r="L52" i="3"/>
  <c r="P44" i="3"/>
  <c r="L44" i="3"/>
  <c r="P40" i="3"/>
  <c r="L40" i="3"/>
  <c r="P37" i="3"/>
  <c r="L37" i="3"/>
  <c r="P32" i="3"/>
  <c r="L32" i="3"/>
  <c r="P30" i="3"/>
  <c r="L30" i="3"/>
  <c r="P28" i="3"/>
  <c r="L28" i="3"/>
  <c r="P24" i="3"/>
  <c r="L24" i="3"/>
  <c r="P16" i="3"/>
  <c r="L16" i="3"/>
  <c r="P95" i="2"/>
  <c r="L95" i="2"/>
  <c r="P90" i="2"/>
  <c r="P75" i="2"/>
  <c r="P65" i="2"/>
  <c r="P61" i="2"/>
  <c r="P52" i="2"/>
  <c r="P42" i="2"/>
  <c r="P37" i="2"/>
  <c r="P32" i="2"/>
  <c r="P23" i="2"/>
  <c r="P15" i="2"/>
  <c r="L15" i="2"/>
  <c r="L23" i="2"/>
  <c r="L32" i="2"/>
  <c r="L37" i="2"/>
  <c r="L42" i="2"/>
  <c r="L52" i="2"/>
  <c r="L61" i="2"/>
  <c r="L65" i="2"/>
  <c r="L75" i="2"/>
  <c r="L90" i="2"/>
  <c r="S76" i="4" l="1"/>
  <c r="P70" i="4"/>
  <c r="S70" i="4" s="1"/>
  <c r="P10" i="4"/>
  <c r="S11" i="4" s="1"/>
  <c r="L70" i="4"/>
  <c r="L49" i="3"/>
  <c r="P13" i="3"/>
  <c r="L13" i="3"/>
  <c r="J67" i="3" s="1"/>
  <c r="S72" i="3" s="1"/>
  <c r="P49" i="3"/>
  <c r="P72" i="2"/>
  <c r="P12" i="2"/>
  <c r="L72" i="2"/>
  <c r="L12" i="2"/>
  <c r="P100" i="4" l="1"/>
  <c r="U106" i="4" s="1"/>
  <c r="J100" i="4"/>
  <c r="P67" i="3"/>
  <c r="N97" i="1"/>
  <c r="N90" i="1"/>
  <c r="N89" i="1"/>
  <c r="N88" i="1"/>
  <c r="N87" i="1"/>
  <c r="N82" i="1"/>
  <c r="N81" i="1"/>
  <c r="N80" i="1"/>
  <c r="N77" i="1"/>
  <c r="N69" i="1"/>
  <c r="N67" i="1"/>
  <c r="N66" i="1"/>
  <c r="N65" i="1"/>
  <c r="O63" i="1"/>
  <c r="N62" i="1"/>
  <c r="N61" i="1"/>
  <c r="N60" i="1" s="1"/>
  <c r="N55" i="1"/>
  <c r="N54" i="1"/>
  <c r="N49" i="1"/>
  <c r="N47" i="1"/>
  <c r="N46" i="1"/>
  <c r="N42" i="1"/>
  <c r="N40" i="1"/>
  <c r="N36" i="1" s="1"/>
  <c r="N35" i="1"/>
  <c r="N28" i="1"/>
  <c r="N27" i="1"/>
  <c r="N23" i="1"/>
  <c r="O21" i="1"/>
  <c r="M14" i="1"/>
  <c r="N20" i="1"/>
  <c r="N19" i="1"/>
  <c r="N18" i="1"/>
  <c r="N17" i="1"/>
  <c r="N16" i="1"/>
  <c r="N15" i="1"/>
  <c r="N14" i="1" s="1"/>
  <c r="S117" i="4" l="1"/>
  <c r="S108" i="4"/>
  <c r="S120" i="4"/>
  <c r="S111" i="4"/>
  <c r="S100" i="4"/>
  <c r="S124" i="4"/>
  <c r="J102" i="2"/>
  <c r="O85" i="1"/>
  <c r="O84" i="1"/>
  <c r="O83" i="1"/>
  <c r="O79" i="1"/>
  <c r="O78" i="1"/>
  <c r="O76" i="1"/>
  <c r="O73" i="1"/>
  <c r="O72" i="1" s="1"/>
  <c r="O70" i="1"/>
  <c r="O68" i="1"/>
  <c r="O59" i="1"/>
  <c r="O58" i="1"/>
  <c r="O57" i="1"/>
  <c r="O56" i="1"/>
  <c r="O53" i="1"/>
  <c r="O52" i="1"/>
  <c r="O50" i="1"/>
  <c r="O48" i="1"/>
  <c r="O45" i="1"/>
  <c r="O44" i="1"/>
  <c r="O43" i="1"/>
  <c r="O34" i="1"/>
  <c r="O33" i="1"/>
  <c r="O32" i="1"/>
  <c r="O94" i="1"/>
  <c r="O91" i="1" s="1"/>
  <c r="O36" i="1"/>
  <c r="M91" i="1"/>
  <c r="N86" i="1"/>
  <c r="M86" i="1"/>
  <c r="N75" i="1"/>
  <c r="M75" i="1"/>
  <c r="N72" i="1"/>
  <c r="M72" i="1"/>
  <c r="N64" i="1"/>
  <c r="M64" i="1"/>
  <c r="M60" i="1"/>
  <c r="N51" i="1"/>
  <c r="M51" i="1"/>
  <c r="N41" i="1"/>
  <c r="M41" i="1"/>
  <c r="M36" i="1"/>
  <c r="N31" i="1"/>
  <c r="M31" i="1"/>
  <c r="M22" i="1"/>
  <c r="P102" i="2" l="1"/>
  <c r="S107" i="2"/>
  <c r="N71" i="1"/>
  <c r="M71" i="1"/>
  <c r="M12" i="1"/>
  <c r="O31" i="1"/>
  <c r="O51" i="1"/>
  <c r="O75" i="1"/>
  <c r="O64" i="1"/>
  <c r="O41" i="1"/>
  <c r="M99" i="1"/>
  <c r="O86" i="1"/>
  <c r="O60" i="1"/>
  <c r="O14" i="1"/>
  <c r="O71" i="1" l="1"/>
  <c r="L91" i="1"/>
  <c r="L86" i="1"/>
  <c r="L75" i="1"/>
  <c r="L72" i="1"/>
  <c r="L64" i="1"/>
  <c r="L60" i="1"/>
  <c r="L51" i="1"/>
  <c r="L41" i="1"/>
  <c r="L36" i="1"/>
  <c r="L31" i="1"/>
  <c r="L22" i="1"/>
  <c r="L14" i="1"/>
  <c r="L71" i="1" l="1"/>
  <c r="L12" i="1"/>
  <c r="J99" i="1" l="1"/>
  <c r="O24" i="1"/>
  <c r="O22" i="1" s="1"/>
  <c r="O12" i="1" s="1"/>
  <c r="O99" i="1" s="1"/>
  <c r="N22" i="1"/>
  <c r="N12" i="1" s="1"/>
  <c r="O25" i="1"/>
  <c r="O26" i="1"/>
  <c r="O30" i="1"/>
  <c r="O29" i="1"/>
  <c r="N99" i="1" l="1"/>
  <c r="T104" i="1" s="1"/>
</calcChain>
</file>

<file path=xl/sharedStrings.xml><?xml version="1.0" encoding="utf-8"?>
<sst xmlns="http://schemas.openxmlformats.org/spreadsheetml/2006/main" count="2615" uniqueCount="310">
  <si>
    <t>A.</t>
  </si>
  <si>
    <t>Evaluasi Kinerja Perangkat Daerah</t>
  </si>
  <si>
    <t>B.</t>
  </si>
  <si>
    <t>Administrasi Keuangan</t>
  </si>
  <si>
    <t>Penyediaan Gaji dan Tunjangan ASN</t>
  </si>
  <si>
    <t>Penyediaan Administrasi Pelaksanaan Tugas ASN</t>
  </si>
  <si>
    <t>Pengelolaan dan Penyiapan Bahan Tanggapan Pemeriksaan</t>
  </si>
  <si>
    <t>C.</t>
  </si>
  <si>
    <t>Penyediaan Jasa Surat Menyurat</t>
  </si>
  <si>
    <t>Penyediaan Barang Cetakan dan Penggandaan</t>
  </si>
  <si>
    <t>Penyediaan Komponen Instalasi Listrik / Penerangan Bangunan Kantor</t>
  </si>
  <si>
    <t>Penyediaan Peralatan dan Perlengkapan Kantor</t>
  </si>
  <si>
    <t>Penyediaan Peralatan Rumah Tangga</t>
  </si>
  <si>
    <t>Penyediaan Bahan Bacaan dan Peraturan Perundang - undangan</t>
  </si>
  <si>
    <t>Penyediaan Bahan Logistik Kantor</t>
  </si>
  <si>
    <t>D.</t>
  </si>
  <si>
    <t>PROGRAM PENANGGULANGAN BENCANA</t>
  </si>
  <si>
    <t>Pelayanan Pencegahan dan Kesiapsiagaan Terhadap Bencana</t>
  </si>
  <si>
    <t>Pelayanan Penyelamatan dan Evakuasi Korban Bencana</t>
  </si>
  <si>
    <t>Penataan Sistem Dasar Penanggulangan Bencana</t>
  </si>
  <si>
    <t>PROGRAM PENUNJANG URUSAN PEMERINTAHAN DAERAH KABUPATEN / KOTA</t>
  </si>
  <si>
    <t>Perencanaan, Penganggaran dan Evaluasi Kinerja Perangkat Daerah</t>
  </si>
  <si>
    <t>Penyusunan Dokumen Perencanaan Perangkat Daerah</t>
  </si>
  <si>
    <t>Koordinasi dan Penyusunan Dokumen RKA SKPD</t>
  </si>
  <si>
    <t>Koordinasi dan Penyusunan Dokumen Perubahan RKA SKPD</t>
  </si>
  <si>
    <t>Koordinasi dan Penyusunan Dokumen DPA SKPD</t>
  </si>
  <si>
    <t>Koordinasi dan Penyusunan Dokumen Perubahan DPA SKPD</t>
  </si>
  <si>
    <t>Koordinasi dan Penyusunan Laporan Capaian Kinerja dan Ikhtisar Realisasi Kinerja SKPD</t>
  </si>
  <si>
    <t>Pelaksanaan Penatausahaan dan Pengujian / Verifikasi Keuangan SKPD</t>
  </si>
  <si>
    <t>Koordinasi dan Pelaksanaan Akutansi SKPD</t>
  </si>
  <si>
    <t>Koordinasi dan Penyusunan Laporan Keuangan Bulanan  / Triwulanan / Semesteran SKPD</t>
  </si>
  <si>
    <t>Penyusunan Pelaporan dan Analisis Prognosis Realisasi Anggaran</t>
  </si>
  <si>
    <t>Administrasi Barang Milik Daerah pada Perangkat Daerah</t>
  </si>
  <si>
    <t>Penyusunan Perencanaan Kebutuhan Barang Milik Daerah SKPD</t>
  </si>
  <si>
    <t>Pengamanan Barang Milik Daerah SKPD</t>
  </si>
  <si>
    <t>Rekonsiliasi dan Penyusunan Laporan Barang Milik Daerah pada SKPD</t>
  </si>
  <si>
    <t>Penatausahaan Barang Milik Daerah pada SKPD</t>
  </si>
  <si>
    <t>Administrasi Kepegawaian Perangkat Daerah</t>
  </si>
  <si>
    <t>Peningkatan Sarana dan Prasarana Displin Pegawai</t>
  </si>
  <si>
    <t>Pengadaan Pakaian Dinas Beserta Atribut Kelengkapannya</t>
  </si>
  <si>
    <t>Monitoring, Evaluasi dan Penilaian Kinerja Pegawai</t>
  </si>
  <si>
    <t>Pendidikan dan Pelatihan Pegawai Berdasarkan Tugas dan Fungsi</t>
  </si>
  <si>
    <t>E.</t>
  </si>
  <si>
    <t>Administrasi Umum Perangkat Daerah</t>
  </si>
  <si>
    <t>Fasilitasi Kunjungan Tamu</t>
  </si>
  <si>
    <t>Penyelenggaraan Rapat Koordinasi dan Konsultasi SKPD</t>
  </si>
  <si>
    <t>Dukungan Pelaksanaan Sistem Pemerintahan Berbasis Elektronik pada SKPD</t>
  </si>
  <si>
    <t>F.</t>
  </si>
  <si>
    <t>Pengadaan Barang Milik Daerah Penunjang Urusan Pemerintah Daerah</t>
  </si>
  <si>
    <t>Pengadaan Kendaraan Perorangan Dinas atau Kendaraan Dinas Jabatan</t>
  </si>
  <si>
    <t>Pengadaan Kendaraan Dinas Operasional atau Lapangan</t>
  </si>
  <si>
    <t>Pengadaan Mebel</t>
  </si>
  <si>
    <t>Pengadaan Peralatan dan Mesin Lainnya</t>
  </si>
  <si>
    <t>Pengadaan aset Tetap Lainnya</t>
  </si>
  <si>
    <t>Pengadaan Gedung Kantor atau Bangunan Lainnya</t>
  </si>
  <si>
    <t>Pengadaan Sarana dan Prasarana Gedung Kantor atau Bangunan Lainnya</t>
  </si>
  <si>
    <t>Pengadaan Sarana dan Prasarana Pendukung Gedung Kantor atau Bangunan Lainnya</t>
  </si>
  <si>
    <t>G.</t>
  </si>
  <si>
    <t>Penyediaan Jasa Penunjang Urusan Pemerintah Daerah</t>
  </si>
  <si>
    <t>penyediaan jasa Komunikasi,Sumber Daya Air dan Listrk</t>
  </si>
  <si>
    <t>Penyediaan Jasa Pelayanan Umum Kantor</t>
  </si>
  <si>
    <t>H.</t>
  </si>
  <si>
    <t>Penyediaan Jasa Pemeliharaan, Biaya Pemeliharaan dan Pajak Kendaraan Perorangan Dinas atau Kendaraan Dinas Jabatan</t>
  </si>
  <si>
    <t>Penyediaan Jasa Pemeliharaan, Biaya Pemeliharaan, Pajak dan Perizinan Kendaraan Dinas Operasional atau Lapangan</t>
  </si>
  <si>
    <t>Pemeliharaan Peralatan dan Mesin lainnya</t>
  </si>
  <si>
    <t>Pemeliharaan Aset Tetap Lainnya</t>
  </si>
  <si>
    <t>Pemeliharaan/Rehabilitasi Gedung Kantor dan Bangunan Lainnya</t>
  </si>
  <si>
    <t>Pemeliharaan / Rehabilitasi Sarana dan Prasarana Gedung Kantor dan Bangunan lainnya</t>
  </si>
  <si>
    <t>Pelayanan Informasi Rawan Bencana Kabupaten / Kota</t>
  </si>
  <si>
    <t>Penyusunan Kajian Resiko Bencana Kabupaten / Kota</t>
  </si>
  <si>
    <t>Sosialisasi, Komunikasi, Informasi dan Edukasi (KIE) Rawan Bencana Kabupaten / Kota (Per Jenis Bencana)</t>
  </si>
  <si>
    <t>Penyusunan Rencana Penanggulangan Bencana Kabupaten / Kota</t>
  </si>
  <si>
    <t>Pelatihan Pencegahan dan Mitigasi Bencana Kabupaten / Kota</t>
  </si>
  <si>
    <t>Pengendalian Operasi dan Penyediaan Sarana Prasarana Kesiapsiagaan terhadap Bencana Kabupaten / Kota</t>
  </si>
  <si>
    <t>Penyediaan Peralatan Perlindungan dan Kesiapsiagaan Terhadap Bencana</t>
  </si>
  <si>
    <t>Pengelolaan Risiko Bencana Kabupaten / Kota</t>
  </si>
  <si>
    <t xml:space="preserve">Penguatan Kapasitas Kawasan Untuk Pencegahan dan Kesiapsiagaan </t>
  </si>
  <si>
    <t>Pengembangan Kapasitas Tim Reaksi Cepat (TRC) Bencana Kabupaten / Kota</t>
  </si>
  <si>
    <t>Penyusunan Rencana Kontijensi</t>
  </si>
  <si>
    <t>Gladi Kesiapsiagaan Terhadap Bencana</t>
  </si>
  <si>
    <t>Penyusunan Rencana Penanggulangan Kedaruratan Bencana</t>
  </si>
  <si>
    <t>Respon Cepat Penanganan Darurat Bencana Kabupaten / Kota</t>
  </si>
  <si>
    <t>Pencarian, Pertolongan dan Evakuasi Korban Bencana Kabupaten / Kota</t>
  </si>
  <si>
    <t>Penyediaan Logistik Penyelamatan dan Evakuasi Korban Bencana Kabupaten / Kota</t>
  </si>
  <si>
    <t>Aktivasi Sistem Komando Penanganan Darurat Bencana</t>
  </si>
  <si>
    <t>Penyusunan Regulasi Penanggulangan Bencana Kabupaten / Kota</t>
  </si>
  <si>
    <t>Penguatan Kelembagaan Bencana  Kabupaten / Kota</t>
  </si>
  <si>
    <t>Kerjasama Antar Lembaga dan Kemitraan dalam Penanggulangan Bencana  Kabupaten / Kota</t>
  </si>
  <si>
    <t>Pengelolaan dan Pemanfaatan Sistem Informasi Kebencanaan</t>
  </si>
  <si>
    <t>Pembinaan dan Pengawasan Penyelenggaraan Penanggulangan Bencana</t>
  </si>
  <si>
    <t>2 Dokumen</t>
  </si>
  <si>
    <t>1 Dokumen</t>
  </si>
  <si>
    <t>4 Dokumen</t>
  </si>
  <si>
    <t>12 Dokumen</t>
  </si>
  <si>
    <t>2 Laporan</t>
  </si>
  <si>
    <t>12 Laporan</t>
  </si>
  <si>
    <t>20 Orang</t>
  </si>
  <si>
    <t>4 Laporan</t>
  </si>
  <si>
    <t>10 Orang</t>
  </si>
  <si>
    <t>1 Tahun</t>
  </si>
  <si>
    <t>1 Unit</t>
  </si>
  <si>
    <t>3 Unit</t>
  </si>
  <si>
    <t>4 Unit</t>
  </si>
  <si>
    <t>20 Unit</t>
  </si>
  <si>
    <t>100 Orang</t>
  </si>
  <si>
    <t>50 Orang</t>
  </si>
  <si>
    <t>1 Paket</t>
  </si>
  <si>
    <t>1 Laporan</t>
  </si>
  <si>
    <t>30 Orang</t>
  </si>
  <si>
    <t>1 Kegiatan</t>
  </si>
  <si>
    <t>60 KK</t>
  </si>
  <si>
    <t>JUMLAH</t>
  </si>
  <si>
    <t>LOKASI</t>
  </si>
  <si>
    <t>TARGET CAPAIAN KINERJA</t>
  </si>
  <si>
    <t xml:space="preserve">2 Paket </t>
  </si>
  <si>
    <t xml:space="preserve">1 Laporan </t>
  </si>
  <si>
    <t>Kab. Kepulauan Selayar</t>
  </si>
  <si>
    <t>Pemeliharaan barang Milik Daerah Penunjang Urusan Pemerintahan Daerah</t>
  </si>
  <si>
    <t>MATRIKS USULAN PERUBAHAN RENCANA KERJA PROGRAM DAN KEGIATAN</t>
  </si>
  <si>
    <t>BADAN PENANGGULANGAN BENCANA DAERAH</t>
  </si>
  <si>
    <t>KABUPATEN KEPULAUAN SELAYAR</t>
  </si>
  <si>
    <t>Jumlah dokumen perencanaan perangkat daerah</t>
  </si>
  <si>
    <t>KEBUTUHAN DANA / PAGU INDIKATIF (Rp.)</t>
  </si>
  <si>
    <t>BERTAMBAH (Rp.)</t>
  </si>
  <si>
    <t>BERKURANG (Rp.)</t>
  </si>
  <si>
    <t>KODE</t>
  </si>
  <si>
    <t>URUSAN</t>
  </si>
  <si>
    <t>BIDANG URUSAN</t>
  </si>
  <si>
    <t>PROGRAM</t>
  </si>
  <si>
    <t xml:space="preserve">KEGIATAN </t>
  </si>
  <si>
    <t>SUB KEGIATAN</t>
  </si>
  <si>
    <t>01</t>
  </si>
  <si>
    <t>2.01</t>
  </si>
  <si>
    <t>03</t>
  </si>
  <si>
    <t>05</t>
  </si>
  <si>
    <t>2.02</t>
  </si>
  <si>
    <t>Koordinasi dan Penyusunan Pelaporan Keuangan Akhir Tahun SKPD</t>
  </si>
  <si>
    <t>2.03</t>
  </si>
  <si>
    <t>2.05</t>
  </si>
  <si>
    <t>2.06</t>
  </si>
  <si>
    <t>2.07</t>
  </si>
  <si>
    <t>2.08</t>
  </si>
  <si>
    <t>2.09</t>
  </si>
  <si>
    <t>2.04</t>
  </si>
  <si>
    <t>INDIKATOR KINERJA PROGRAM/KEGIATAN/ SUB KEGIATAN</t>
  </si>
  <si>
    <t>KEPALA PELAKSANA BPBD,</t>
  </si>
  <si>
    <t>Drs. AHMAD ANSAR, M. Si</t>
  </si>
  <si>
    <t>NIP. 19730406 199203 1 002</t>
  </si>
  <si>
    <t>URUSAN / BIDANG URUSAN PEMERINTAHAN DAERAH PROGRAM, KEGIATAN DAN SUB KEGIATAN</t>
  </si>
  <si>
    <t>ALASAN PERUBAHAN</t>
  </si>
  <si>
    <t>Jumlah dokumen RKA - SKPD dan laporan hasil koordinasi penyusunan dokumen RKA - SKPD</t>
  </si>
  <si>
    <t>Jumlah dokumen perubahan RKA - SKPD dan laporan hasil koordinasi penyusunan dokumen perubahan RKA - SKPD</t>
  </si>
  <si>
    <t>Jumlah dokumen DPA -SKPD dan laporan hasil koordinasi penyusunan dokumen DPA - SKPD</t>
  </si>
  <si>
    <t>Jumlah dokumen perubahan DPA -SKPD dan laporan hasil koordinasi penyusunan dokumen perubahan DPA - SKPD</t>
  </si>
  <si>
    <t>Jumlah laporan capaian kinerja dan ikhtisar realisasi kinerja SKPD dan laporan hasil koordinasi penyusunan laporan capaian kinerja dan ikhtisar realisasi kinerja SKPD</t>
  </si>
  <si>
    <t>Jumlah Laporan evaluasi kinerja perangkat daerah</t>
  </si>
  <si>
    <t>Jumlah orang yang menerima gaji dan tunjangan ASN</t>
  </si>
  <si>
    <t>Jumlah dokumen hasil penyediaan administrasi pelaksanaan tugas ASN</t>
  </si>
  <si>
    <t>Jumlah Dokumen Penatausahaan dan Pengujian / Verifikasi Keuangan SKPD</t>
  </si>
  <si>
    <t>Jumlah Dokumen koordinasi dan Pelaksanaan Akutansi SKPD</t>
  </si>
  <si>
    <t>Jumlah laporan keuangan akhir tahun SKPD dan laporan hasil koordinasi penyusunan laporan keuangan akhir tahun SKPD</t>
  </si>
  <si>
    <t>Jumlah Dokumen  Bahan Tanggapan Pemeriksaan dan Tindak Lanjut Pemeriksaan</t>
  </si>
  <si>
    <t>Jumlah Laporan Keuangan Bulanan  / Triwulanan / Semesteran SKPD dan Laporan Koordinasi Penyusunan Laporan Keuangan Bulanan  / Triwulanan / Semesteran SKPD</t>
  </si>
  <si>
    <t>Jumlah Dokumen Pelaporan dan Analisis Prognosis Realisasi Anggaran</t>
  </si>
  <si>
    <t>Jumlah rencana Kebutuhan Barang Milik Daerah SKPD</t>
  </si>
  <si>
    <t>Jumlah Dokumen Pengamanan Barang Milik Daerah SKPD</t>
  </si>
  <si>
    <t>Jumlah Laporan Rekonsiliasi dan Penyusunan Laporan Barang Milik Daerah pada SKPD</t>
  </si>
  <si>
    <t>Jumlah Laporan Penatausahaan Barang Milik Daerah pada SKPD</t>
  </si>
  <si>
    <t>Jumlah Unit Peningkatan Sarana dan Prasarana Displin Pegawai</t>
  </si>
  <si>
    <t>Jumlah Paket Pakaian Dinas Beserta Atribut Kelengkapannya</t>
  </si>
  <si>
    <t>Jumlah Dokumen Monitoring, Evaluasi dan Penilaian Kinerja Pegawai</t>
  </si>
  <si>
    <t>Jumlah Pegawai Berdasarkan Tugas dan Fungsi yang mengikuti Pendidikan dan Pelatihan</t>
  </si>
  <si>
    <t>Jumlah Paket Komponen Instalasi Listrik / Penerangan Bangunan Kantor yang disediakan</t>
  </si>
  <si>
    <t>Jumlah Paket Peralatan dan Perlengkapan Kantor yang disediakan</t>
  </si>
  <si>
    <t>Jumlah Paket Peralatan Rumah Tangga yang disediakan</t>
  </si>
  <si>
    <t>Jumlah Paket Bahan Logistik Kantor yang disediakan</t>
  </si>
  <si>
    <t>Jumlah Paket Barang Cetakan dan Penggandaan  yang disediakan</t>
  </si>
  <si>
    <t>Jumlah Dokumen bahan bacaan dan peraturan perundang - undangan yang disediakan</t>
  </si>
  <si>
    <t>Jumlah Laporan Fasilitasi kunjungan tamu</t>
  </si>
  <si>
    <t>Jumlah Laporan Penyelenggaraan Rapat Koordinasi dan Konsultasi SKPD</t>
  </si>
  <si>
    <t>Jumlah Dokumen Dukungan Pelaksanaan Sistem Pemerintahan Berbasis Elektronik pada SKPD</t>
  </si>
  <si>
    <t>Jumlah Unit Kendaraan Perorangan Dinas atau Kendaraan Dinas Jabatan yang disediakan</t>
  </si>
  <si>
    <t>Jumlah Unit Kendaraan Dinas Operasional atau Lapangan yang disediakan</t>
  </si>
  <si>
    <t>Jumlah paket mebel yang disediakan</t>
  </si>
  <si>
    <t>Jumlah Unit Peralatan dan Mesin Lainnya yang disediakan</t>
  </si>
  <si>
    <t>Jumlah unit  aset Tetap Lainnya yang disediakan</t>
  </si>
  <si>
    <t>Jumlah Unit Gedung Kantor atau Bangunan Lainnya yang disediakan</t>
  </si>
  <si>
    <t>Jumlah Unit Sarana dan Prasarana Gedung Kantor atau Bangunan Lainnya yang disediakan</t>
  </si>
  <si>
    <t>Jumlah Unit Sarana dan Prasarana Pendukung Gedung Kantor atau Bangunan Lainnya</t>
  </si>
  <si>
    <t>Jumlah Laporan Penyediaan Jasa Surat Menyurat</t>
  </si>
  <si>
    <t>Jumlah Laporan  penyediaan jasa Komunikasi,Sumber Daya Air dan Listrk yang disediakan</t>
  </si>
  <si>
    <t>Jumlah Laporan Penyediaan Jasa Pelayanan Umum Kantor yang disediakan</t>
  </si>
  <si>
    <t>Jumlah Kendaraan Perorangan Dinas atau Kendaraan Dinas Jabatan yang dipelihara dan dibayarkan pajaknya</t>
  </si>
  <si>
    <t>Jumlah Kendaraan Dinas Operasional atau Lapangan yang dipelihara dan dibayarkan pajak dan perizinannya</t>
  </si>
  <si>
    <t>Jumlah Peralatan dan Mesin lainnya yang dipelihara</t>
  </si>
  <si>
    <t>Jumlah  Aset Tetap Lainnya yang dipelihara</t>
  </si>
  <si>
    <t>Jumlah Gedung Kantor dan Bangunan Lainnya yang dipelihara/rehabilitasi</t>
  </si>
  <si>
    <t>Jumlah Sarana dan Prasarana Gedung Kantor dan Bangunan lainnya yang dipelihara/rehabilitasi</t>
  </si>
  <si>
    <t>Jumlah Dokumen Kajian Resiko Bencana yang dilegalisasi</t>
  </si>
  <si>
    <t>Jumlah Orang yang mendapatkan Sosialisasi, Komunikasi, Informasi dan Edukasi (KIE) Rawan Bencana Kabupaten/Kota (per jenis bencana) Secara Tatap Muka kepada Penduduk yang tinggal di daerah rawan bencana sesuai jenis ancaman yang ada di kawasan tempat tinggalnya</t>
  </si>
  <si>
    <t>Jumlah Dokumen Rencana Penanggulangan Bencana yang dilegalisasi</t>
  </si>
  <si>
    <t>Jumlah Warga Negara dan Aparatur yang Mengikuti Pelatihan pencegahan dan Mitigasi Bencana</t>
  </si>
  <si>
    <t>Jumlah Dokumen Hasil Pengendalian Operasi dan Penyediaan Sarana Prasarana Kesiapsiagaan terhadap Bencana Kabupaten/Kota</t>
  </si>
  <si>
    <t>Jumlah Peralatan Penyelamatan Diri bagi Individu Warga Negara, Keluarga, maupun Petugas</t>
  </si>
  <si>
    <t>Jumlah dokumen analisis risiko bencana pada kegiatan pembangunan yang mempunyai risiko tinggi menimbulkan bencana</t>
  </si>
  <si>
    <t>Jumlah kawasan yang ditingkatkan kapasitasnya dalam pencegahan dan kesiapsiagaan bencana</t>
  </si>
  <si>
    <t>Jumlah Personil TRC yang dikembangkan Kapasitas Teknis dan Manajerialnya</t>
  </si>
  <si>
    <t>Jumlah Dokumen Rencana Kontijensi yang dilegalisasi</t>
  </si>
  <si>
    <t>Jumlah Aparatur dan Warga Negara yang mengikuti Gladi Kesiapsiagaan</t>
  </si>
  <si>
    <t>Jumlah Dokumen Rencana Penanggulangan Kedaruratan Bencana yang dilegalisasi</t>
  </si>
  <si>
    <t>Jumlah Dokumen Penanganan Pascabencana Kabupaten/Kota melalui pengkajian kebutuhan pasca bencana (JITU PASNA) rencana rehabilitasi dan rekonstruksi pasca bencana (R3P)</t>
  </si>
  <si>
    <t>Sk penetapan status darurat bencana dan SKPDB yang ditetapkan paling lama 1 x 24 jam berdasarkan hasil dokumen laporan kaji cepat</t>
  </si>
  <si>
    <t>Jumlah Korban yang berhasil ditemukan, ditolong dan dievakuasi per jenis kejadiaan bencana</t>
  </si>
  <si>
    <t>Jumlah Korban Bencana yang mendapatkan distribusi logistik penyelamatan dan evakuasi korban bencana</t>
  </si>
  <si>
    <t>Jumlah Laporan Pelaksanaan Aktivasi Sistem Komando Penanganan Darurat Bencana</t>
  </si>
  <si>
    <t>Jumlah Dokumen Regulasi Penanggulangan Bencana di Daerah</t>
  </si>
  <si>
    <t>Jumlah Dokumen Tata Kelola Kelembagaan Bencana Daerah</t>
  </si>
  <si>
    <t>Jumlah dokumen kerja sama antar lembaga dan kemitraan dalam penanggulangan bencana</t>
  </si>
  <si>
    <t>Jumlah data dan informasi kebencanaan</t>
  </si>
  <si>
    <t>Jumlah laporan hasil Binwas penyelenggaraan penanggulangan bencana</t>
  </si>
  <si>
    <t>Jumlah dokumen perencanaan Penganggaran, dan Evaluasi kinerja perangkat daerah yang di susun</t>
  </si>
  <si>
    <t>Persentase pemenuhan Administrasi keuangan perangkat daerah</t>
  </si>
  <si>
    <t>Persentase Pemenuhan Administrasi Barang Milik Daerah pada perangkat Daerah</t>
  </si>
  <si>
    <t>Persentase Pemenuhan Administrasi Kepegawaian Perangkat Daerah</t>
  </si>
  <si>
    <t>Persentase Pemenuhan Administrasi Umum Perangkat Daerah</t>
  </si>
  <si>
    <t>Persentase Pemenuhan Pengadaan Barang Milik Daerah Penunjang Urusan Pemerintah Daerah</t>
  </si>
  <si>
    <t>Persentase  Penyediaan Jasa Penunjang Urusan Pemerintahan Daerah</t>
  </si>
  <si>
    <t>Persentase Pemenuhan Pemeliharaan Barang Milik Daerah Penunjang Urusan Pemerintahan Daerah</t>
  </si>
  <si>
    <t>Persentase desa/kelurahan yang memperoleh layanan penanggulangan bencana</t>
  </si>
  <si>
    <t>Persentase warga negara yang memperoleh layanan informasi rawan bencana</t>
  </si>
  <si>
    <t>Persentase warga negara yang memperoleh layanan informasi Pencegahan dan kesiapsiagaan terhadap bencana</t>
  </si>
  <si>
    <t>Persentase warga negara yang mendapatkan penyelamatan dan evakuasi korban bencana</t>
  </si>
  <si>
    <t>Persentase warga negara yang mendapatkan penataan sistem dasar penanggulangan bencana</t>
  </si>
  <si>
    <t>Persentase Capaian Kinerja</t>
  </si>
  <si>
    <t>Persentase Capaian kinerja Keuangan</t>
  </si>
  <si>
    <t>Benteng, 18 Agustus 2022</t>
  </si>
  <si>
    <t>PENGURANGAN ANGGARAN TAHUN 2024</t>
  </si>
  <si>
    <t>0001</t>
  </si>
  <si>
    <t>0002</t>
  </si>
  <si>
    <t>0003</t>
  </si>
  <si>
    <t>0004</t>
  </si>
  <si>
    <t>0005</t>
  </si>
  <si>
    <t>0006</t>
  </si>
  <si>
    <t>0007</t>
  </si>
  <si>
    <t>0008</t>
  </si>
  <si>
    <t>0009</t>
  </si>
  <si>
    <t>0011</t>
  </si>
  <si>
    <t>0010</t>
  </si>
  <si>
    <t>Koordinasi Penanganan Pascabencana Kabupaten / Kota</t>
  </si>
  <si>
    <t>TAHUN 2024</t>
  </si>
  <si>
    <t>TAHUN ANGGARAN 2024</t>
  </si>
  <si>
    <t>SUMBER DANA</t>
  </si>
  <si>
    <t>RENCANA TAHUN 2024</t>
  </si>
  <si>
    <t>CATATAN PENTING</t>
  </si>
  <si>
    <t>PERKIRAAN MAJU RENCANA TAHUN 2025</t>
  </si>
  <si>
    <t>5 Orang</t>
  </si>
  <si>
    <t>koordinasi Penanganan Pascabencana Kabupaten / Kota</t>
  </si>
  <si>
    <t>Benteng, 4 Agustus 2023</t>
  </si>
  <si>
    <t>Kepala Pelaksana BPBD,</t>
  </si>
  <si>
    <t>Drs. AHMAD ALIEFYANTO, MM. Pub.</t>
  </si>
  <si>
    <t>Pangkat  : Pembina Utama Muda</t>
  </si>
  <si>
    <t>NIP        : 19700726 199101 1 002</t>
  </si>
  <si>
    <t>RUMUSAN RENCANA KERJA PROGRAM DAN KEGIATAN</t>
  </si>
  <si>
    <t>TABEL TC. 33</t>
  </si>
  <si>
    <t>Persentase Kelancaran Administrasi, Keuangan dan Operasional Perkantoran (Penunjang)</t>
  </si>
  <si>
    <t>Persentase Peningkatan Laporan Capaian Kinerja dan Keuangan (Penunjang)</t>
  </si>
  <si>
    <t>Persentase Sarana dan Prasarana Aparatur yang Memadai (Penunjang)</t>
  </si>
  <si>
    <t>Persentase perencanaan Penganggaran, dan Evaluasi kinerja perangkat daerah yang di susun</t>
  </si>
  <si>
    <t>Dana Transfer Umum, Dana Alokasi Umum</t>
  </si>
  <si>
    <t>20 Orang/ Bulan</t>
  </si>
  <si>
    <t>5 Unit</t>
  </si>
  <si>
    <t>19 Paket</t>
  </si>
  <si>
    <t>10 Paket</t>
  </si>
  <si>
    <t>6 Paket</t>
  </si>
  <si>
    <t>20 Paket</t>
  </si>
  <si>
    <t>1 laporan</t>
  </si>
  <si>
    <t>2 Unit</t>
  </si>
  <si>
    <t>20 unit</t>
  </si>
  <si>
    <t>2 Kawasan</t>
  </si>
  <si>
    <t>0012</t>
  </si>
  <si>
    <t>Pelatihan Keluarga Tanggap Bencana Alam</t>
  </si>
  <si>
    <t>Jumlah Keluarga Yang mengikuti Pelatihan Keluarga Tanggap Bencana Alam</t>
  </si>
  <si>
    <t>10 Keluarga</t>
  </si>
  <si>
    <t>0013</t>
  </si>
  <si>
    <t>0014</t>
  </si>
  <si>
    <t>0015</t>
  </si>
  <si>
    <t>0016</t>
  </si>
  <si>
    <t>0017</t>
  </si>
  <si>
    <t>Jumlah kegiatan penyelesaian akar masalah risiko bencana (per jenis ancaman bencana prioritas) Kabupaten/Kota yang tertangani</t>
  </si>
  <si>
    <t>Jumlah dokumen Rencana Penanggulangan Bencana (RPB) Kabupaten/Kota sampai dengan dinyatakan sah/legal</t>
  </si>
  <si>
    <t>Jumlah Peralatan Penyelamatan Diri bagi Individu Warga Negara, Keluarga, maupun Petugas sesuai dengan jenis ancaman bencana di kawasan tempat tinggalnya</t>
  </si>
  <si>
    <t>Jumlah warga negara termasuk kelompok rentan di kawasan rawan bencana Kabupaten/Kota yang mengikuti pelatihan pencegahan dan mitigasi bencana</t>
  </si>
  <si>
    <t>Jumlah laporan layanan pusat pengendalian operasi (pusdalops) dengan Maklumat Pelayanan yang sah dan legal sesuai dengan jenis ancaman bencana yang ada di kawasan tempat tinggalnya</t>
  </si>
  <si>
    <t>Jumlah penyelesaian kegiatan pascabencana di semua sektor sesuai berdasarkan Rencana Rehabilitasi dan Rekontruksi Pascabencana (R3P) Provinsi yang dilegalkan</t>
  </si>
  <si>
    <t>TAHUN ANGGARAN 2023</t>
  </si>
  <si>
    <t>RENCANA TAHUN 2023</t>
  </si>
  <si>
    <t>PERKIRAAN MAJU RENCANA TAHUN 2024</t>
  </si>
  <si>
    <t>Benteng, 28 Agustus 2023</t>
  </si>
  <si>
    <t>Mengetahui :</t>
  </si>
  <si>
    <t>Drs. AHMAD ALIEFYANTO, MM.Pub.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</si>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</sst>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(* #,##0_);_(* \(#,##0\);_(* &quot;-&quot;_);_(@_)"/>
    <numFmt numFmtId="164" formatCode="_-* #,##0.00_-;\-* #,##0.00_-;_-* &quot;-&quot;??_-;_-@_-"/>
  </numFmts>
  <fonts count="21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sz val="12"/>
      <color theme="1"/>
      <name val="Calibri"/>
      <family val="2"/>
      <charset val="1"/>
      <scheme val="minor"/>
    </font>
    <font>
      <b/>
      <sz val="14"/>
      <color theme="1"/>
      <name val="Arial Narrow"/>
      <family val="2"/>
    </font>
    <font>
      <sz val="14"/>
      <color theme="1"/>
      <name val="Calibri"/>
      <family val="2"/>
      <charset val="1"/>
      <scheme val="minor"/>
    </font>
    <font>
      <b/>
      <sz val="14"/>
      <color theme="1"/>
      <name val="Calibri"/>
      <family val="2"/>
      <charset val="1"/>
      <scheme val="minor"/>
    </font>
    <font>
      <b/>
      <u/>
      <sz val="14"/>
      <color theme="1"/>
      <name val="Calibri"/>
      <family val="2"/>
      <charset val="1"/>
      <scheme val="minor"/>
    </font>
    <font>
      <b/>
      <sz val="14"/>
      <color theme="1"/>
      <name val="Bookman Old Style"/>
      <family val="1"/>
    </font>
    <font>
      <sz val="11"/>
      <color theme="1"/>
      <name val="Bookman Old Style"/>
      <family val="1"/>
    </font>
    <font>
      <b/>
      <sz val="12"/>
      <color theme="1"/>
      <name val="Bookman Old Style"/>
      <family val="1"/>
    </font>
    <font>
      <sz val="12"/>
      <color theme="1"/>
      <name val="Bookman Old Style"/>
      <family val="1"/>
    </font>
    <font>
      <sz val="12"/>
      <color theme="0"/>
      <name val="Bookman Old Style"/>
      <family val="1"/>
    </font>
    <font>
      <sz val="14"/>
      <color theme="0"/>
      <name val="Calibri"/>
      <family val="2"/>
      <charset val="1"/>
      <scheme val="minor"/>
    </font>
    <font>
      <b/>
      <u/>
      <sz val="12"/>
      <color theme="0"/>
      <name val="Bookman Old Style"/>
      <family val="1"/>
    </font>
    <font>
      <sz val="14"/>
      <color theme="1"/>
      <name val="Bookman Old Style"/>
      <family val="1"/>
    </font>
    <font>
      <sz val="14"/>
      <color theme="0"/>
      <name val="Bookman Old Style"/>
      <family val="1"/>
    </font>
    <font>
      <b/>
      <u/>
      <sz val="12"/>
      <color theme="1"/>
      <name val="Bookman Old Style"/>
      <family val="1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41" fontId="5" fillId="0" borderId="0" applyFont="0" applyFill="0" applyBorder="0" applyAlignment="0" applyProtection="0"/>
    <xf numFmtId="164" fontId="5" fillId="0" borderId="0" applyFont="0" applyFill="0" applyBorder="0" applyAlignment="0" applyProtection="0"/>
  </cellStyleXfs>
  <cellXfs count="332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0" fontId="0" fillId="0" borderId="14" xfId="0" applyBorder="1"/>
    <xf numFmtId="0" fontId="0" fillId="0" borderId="16" xfId="0" applyBorder="1" applyAlignment="1">
      <alignment horizontal="center" vertical="top" wrapText="1"/>
    </xf>
    <xf numFmtId="0" fontId="0" fillId="0" borderId="17" xfId="0" applyBorder="1" applyAlignment="1">
      <alignment horizontal="left" vertical="top" wrapText="1"/>
    </xf>
    <xf numFmtId="0" fontId="0" fillId="0" borderId="16" xfId="0" applyBorder="1" applyAlignment="1">
      <alignment horizontal="left" vertical="top" wrapText="1"/>
    </xf>
    <xf numFmtId="0" fontId="0" fillId="0" borderId="20" xfId="0" applyBorder="1" applyAlignment="1">
      <alignment horizontal="center" vertical="top"/>
    </xf>
    <xf numFmtId="0" fontId="3" fillId="0" borderId="15" xfId="0" applyFont="1" applyBorder="1" applyAlignment="1">
      <alignment horizontal="center" vertical="top" wrapText="1"/>
    </xf>
    <xf numFmtId="0" fontId="3" fillId="0" borderId="15" xfId="0" applyFont="1" applyBorder="1" applyAlignment="1">
      <alignment vertical="top" wrapText="1"/>
    </xf>
    <xf numFmtId="0" fontId="0" fillId="0" borderId="14" xfId="0" applyBorder="1" applyAlignment="1">
      <alignment vertical="top" wrapText="1"/>
    </xf>
    <xf numFmtId="0" fontId="0" fillId="0" borderId="14" xfId="0" applyBorder="1" applyAlignment="1">
      <alignment horizontal="center" vertical="center" wrapText="1"/>
    </xf>
    <xf numFmtId="41" fontId="0" fillId="0" borderId="14" xfId="1" applyFont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7" xfId="0" applyBorder="1" applyAlignment="1">
      <alignment vertical="top" wrapText="1"/>
    </xf>
    <xf numFmtId="0" fontId="0" fillId="0" borderId="18" xfId="0" applyBorder="1" applyAlignment="1">
      <alignment vertical="top" wrapText="1"/>
    </xf>
    <xf numFmtId="0" fontId="0" fillId="0" borderId="15" xfId="0" applyBorder="1" applyAlignment="1">
      <alignment vertical="top" wrapText="1"/>
    </xf>
    <xf numFmtId="0" fontId="0" fillId="0" borderId="19" xfId="0" applyBorder="1" applyAlignment="1">
      <alignment vertical="top"/>
    </xf>
    <xf numFmtId="0" fontId="0" fillId="0" borderId="21" xfId="0" applyBorder="1" applyAlignment="1">
      <alignment vertical="top" wrapText="1"/>
    </xf>
    <xf numFmtId="0" fontId="3" fillId="0" borderId="0" xfId="0" applyFont="1" applyAlignment="1">
      <alignment horizontal="center" vertical="center"/>
    </xf>
    <xf numFmtId="0" fontId="6" fillId="0" borderId="0" xfId="0" applyFont="1"/>
    <xf numFmtId="41" fontId="3" fillId="0" borderId="14" xfId="1" applyFont="1" applyBorder="1" applyAlignment="1">
      <alignment horizontal="center" vertical="center"/>
    </xf>
    <xf numFmtId="41" fontId="0" fillId="0" borderId="14" xfId="1" applyFont="1" applyBorder="1" applyAlignment="1">
      <alignment horizontal="center" vertical="center" wrapText="1"/>
    </xf>
    <xf numFmtId="41" fontId="3" fillId="0" borderId="14" xfId="0" applyNumberFormat="1" applyFont="1" applyBorder="1" applyAlignment="1">
      <alignment vertical="center"/>
    </xf>
    <xf numFmtId="0" fontId="4" fillId="0" borderId="0" xfId="0" applyFont="1"/>
    <xf numFmtId="0" fontId="7" fillId="0" borderId="0" xfId="0" applyFont="1"/>
    <xf numFmtId="0" fontId="3" fillId="0" borderId="2" xfId="0" applyFont="1" applyBorder="1" applyAlignment="1">
      <alignment horizontal="center" vertical="center"/>
    </xf>
    <xf numFmtId="41" fontId="0" fillId="0" borderId="14" xfId="1" applyFont="1" applyBorder="1"/>
    <xf numFmtId="0" fontId="0" fillId="0" borderId="17" xfId="0" applyBorder="1"/>
    <xf numFmtId="0" fontId="0" fillId="0" borderId="21" xfId="0" applyBorder="1"/>
    <xf numFmtId="41" fontId="3" fillId="0" borderId="15" xfId="0" applyNumberFormat="1" applyFont="1" applyBorder="1" applyAlignment="1">
      <alignment vertical="center"/>
    </xf>
    <xf numFmtId="41" fontId="0" fillId="0" borderId="15" xfId="1" applyFont="1" applyBorder="1" applyAlignment="1">
      <alignment horizontal="center" vertical="center" wrapText="1"/>
    </xf>
    <xf numFmtId="41" fontId="0" fillId="0" borderId="15" xfId="1" applyFont="1" applyBorder="1" applyAlignment="1">
      <alignment horizontal="center" vertical="center"/>
    </xf>
    <xf numFmtId="41" fontId="3" fillId="0" borderId="15" xfId="1" applyFont="1" applyBorder="1" applyAlignment="1">
      <alignment horizontal="center" vertical="center"/>
    </xf>
    <xf numFmtId="41" fontId="0" fillId="0" borderId="19" xfId="1" applyFont="1" applyBorder="1" applyAlignment="1">
      <alignment horizontal="center" vertical="center"/>
    </xf>
    <xf numFmtId="41" fontId="3" fillId="0" borderId="1" xfId="0" applyNumberFormat="1" applyFont="1" applyBorder="1" applyAlignment="1">
      <alignment vertical="center"/>
    </xf>
    <xf numFmtId="41" fontId="0" fillId="0" borderId="15" xfId="1" applyFont="1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41" fontId="0" fillId="0" borderId="14" xfId="1" applyFont="1" applyBorder="1" applyAlignment="1">
      <alignment horizontal="center" vertical="top" wrapText="1"/>
    </xf>
    <xf numFmtId="0" fontId="0" fillId="0" borderId="15" xfId="0" applyBorder="1"/>
    <xf numFmtId="0" fontId="3" fillId="0" borderId="15" xfId="0" applyFont="1" applyBorder="1"/>
    <xf numFmtId="0" fontId="3" fillId="0" borderId="15" xfId="0" applyFont="1" applyBorder="1" applyAlignment="1">
      <alignment vertical="top"/>
    </xf>
    <xf numFmtId="0" fontId="3" fillId="0" borderId="15" xfId="0" quotePrefix="1" applyFont="1" applyBorder="1" applyAlignment="1">
      <alignment horizontal="center" vertical="top"/>
    </xf>
    <xf numFmtId="0" fontId="3" fillId="0" borderId="15" xfId="0" applyFont="1" applyBorder="1" applyAlignment="1">
      <alignment horizontal="center" vertical="top"/>
    </xf>
    <xf numFmtId="0" fontId="3" fillId="0" borderId="14" xfId="0" applyFont="1" applyBorder="1" applyAlignment="1">
      <alignment horizontal="center" vertical="top"/>
    </xf>
    <xf numFmtId="0" fontId="3" fillId="0" borderId="19" xfId="0" quotePrefix="1" applyFont="1" applyBorder="1" applyAlignment="1">
      <alignment horizontal="center" vertical="top"/>
    </xf>
    <xf numFmtId="0" fontId="3" fillId="2" borderId="1" xfId="0" applyFont="1" applyFill="1" applyBorder="1" applyAlignment="1">
      <alignment horizontal="center" vertical="center" textRotation="90"/>
    </xf>
    <xf numFmtId="0" fontId="3" fillId="2" borderId="1" xfId="0" applyFont="1" applyFill="1" applyBorder="1" applyAlignment="1">
      <alignment horizontal="center" vertical="center" textRotation="90" wrapText="1"/>
    </xf>
    <xf numFmtId="41" fontId="0" fillId="0" borderId="14" xfId="0" applyNumberForma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8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10" fillId="0" borderId="0" xfId="0" applyFont="1"/>
    <xf numFmtId="0" fontId="3" fillId="0" borderId="18" xfId="0" applyFont="1" applyBorder="1" applyAlignment="1">
      <alignment horizontal="center" vertical="top"/>
    </xf>
    <xf numFmtId="0" fontId="3" fillId="0" borderId="19" xfId="0" applyFont="1" applyBorder="1" applyAlignment="1">
      <alignment horizontal="center" vertical="top"/>
    </xf>
    <xf numFmtId="0" fontId="0" fillId="0" borderId="18" xfId="0" applyBorder="1" applyAlignment="1">
      <alignment horizontal="center" vertical="center" wrapText="1"/>
    </xf>
    <xf numFmtId="41" fontId="0" fillId="0" borderId="18" xfId="1" applyFont="1" applyBorder="1" applyAlignment="1">
      <alignment horizontal="center" vertical="center"/>
    </xf>
    <xf numFmtId="41" fontId="0" fillId="0" borderId="18" xfId="1" applyFont="1" applyBorder="1" applyAlignment="1">
      <alignment horizontal="center" vertical="center" wrapText="1"/>
    </xf>
    <xf numFmtId="41" fontId="3" fillId="0" borderId="14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vertical="top" wrapText="1"/>
    </xf>
    <xf numFmtId="0" fontId="0" fillId="0" borderId="14" xfId="0" applyBorder="1" applyAlignment="1">
      <alignment horizontal="left" vertical="top" wrapText="1"/>
    </xf>
    <xf numFmtId="0" fontId="1" fillId="0" borderId="14" xfId="0" applyFont="1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9" fontId="0" fillId="0" borderId="14" xfId="0" applyNumberFormat="1" applyBorder="1" applyAlignment="1">
      <alignment horizontal="center" vertical="center"/>
    </xf>
    <xf numFmtId="41" fontId="0" fillId="0" borderId="0" xfId="0" applyNumberFormat="1"/>
    <xf numFmtId="3" fontId="0" fillId="0" borderId="0" xfId="0" applyNumberFormat="1" applyAlignment="1">
      <alignment vertical="center"/>
    </xf>
    <xf numFmtId="0" fontId="3" fillId="0" borderId="1" xfId="0" quotePrefix="1" applyFont="1" applyBorder="1" applyAlignment="1">
      <alignment horizontal="center" vertical="top"/>
    </xf>
    <xf numFmtId="20" fontId="3" fillId="0" borderId="1" xfId="0" quotePrefix="1" applyNumberFormat="1" applyFont="1" applyBorder="1" applyAlignment="1">
      <alignment horizontal="center" vertical="top"/>
    </xf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3" fontId="0" fillId="0" borderId="1" xfId="0" applyNumberFormat="1" applyBorder="1" applyAlignment="1">
      <alignment vertical="center"/>
    </xf>
    <xf numFmtId="41" fontId="0" fillId="0" borderId="1" xfId="1" applyFont="1" applyBorder="1" applyAlignment="1">
      <alignment horizontal="center" vertical="center" wrapText="1"/>
    </xf>
    <xf numFmtId="41" fontId="0" fillId="0" borderId="1" xfId="1" applyFont="1" applyBorder="1" applyAlignment="1">
      <alignment horizontal="center" vertical="top"/>
    </xf>
    <xf numFmtId="0" fontId="12" fillId="0" borderId="0" xfId="0" applyFont="1"/>
    <xf numFmtId="0" fontId="13" fillId="2" borderId="5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textRotation="90"/>
    </xf>
    <xf numFmtId="0" fontId="13" fillId="2" borderId="1" xfId="0" applyFont="1" applyFill="1" applyBorder="1" applyAlignment="1">
      <alignment horizontal="center" vertical="center" textRotation="90" wrapText="1"/>
    </xf>
    <xf numFmtId="0" fontId="13" fillId="2" borderId="22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/>
    </xf>
    <xf numFmtId="0" fontId="14" fillId="0" borderId="13" xfId="0" applyFont="1" applyBorder="1" applyAlignment="1">
      <alignment horizontal="left" vertical="top" wrapText="1"/>
    </xf>
    <xf numFmtId="0" fontId="14" fillId="0" borderId="25" xfId="0" applyFont="1" applyBorder="1" applyAlignment="1">
      <alignment horizontal="left" vertical="top" wrapText="1"/>
    </xf>
    <xf numFmtId="0" fontId="13" fillId="0" borderId="14" xfId="0" applyFont="1" applyBorder="1" applyAlignment="1">
      <alignment horizontal="center" vertical="top"/>
    </xf>
    <xf numFmtId="0" fontId="13" fillId="0" borderId="15" xfId="0" applyFont="1" applyBorder="1" applyAlignment="1">
      <alignment horizontal="center" vertical="top"/>
    </xf>
    <xf numFmtId="0" fontId="13" fillId="0" borderId="15" xfId="0" quotePrefix="1" applyFont="1" applyBorder="1" applyAlignment="1">
      <alignment horizontal="center" vertical="top"/>
    </xf>
    <xf numFmtId="0" fontId="13" fillId="0" borderId="15" xfId="0" applyFont="1" applyBorder="1" applyAlignment="1">
      <alignment vertical="top"/>
    </xf>
    <xf numFmtId="0" fontId="14" fillId="0" borderId="15" xfId="0" applyFont="1" applyBorder="1"/>
    <xf numFmtId="0" fontId="13" fillId="0" borderId="15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left" vertical="top" wrapText="1"/>
    </xf>
    <xf numFmtId="0" fontId="14" fillId="0" borderId="14" xfId="0" applyFont="1" applyBorder="1"/>
    <xf numFmtId="9" fontId="14" fillId="0" borderId="14" xfId="0" applyNumberFormat="1" applyFont="1" applyBorder="1" applyAlignment="1">
      <alignment horizontal="center" vertical="center"/>
    </xf>
    <xf numFmtId="41" fontId="13" fillId="0" borderId="14" xfId="0" applyNumberFormat="1" applyFont="1" applyBorder="1" applyAlignment="1">
      <alignment vertical="center"/>
    </xf>
    <xf numFmtId="0" fontId="14" fillId="0" borderId="15" xfId="0" applyFont="1" applyBorder="1" applyAlignment="1">
      <alignment vertical="top" wrapText="1"/>
    </xf>
    <xf numFmtId="0" fontId="14" fillId="0" borderId="16" xfId="0" applyFont="1" applyBorder="1" applyAlignment="1">
      <alignment horizontal="center" vertical="top" wrapText="1"/>
    </xf>
    <xf numFmtId="0" fontId="14" fillId="0" borderId="17" xfId="0" applyFont="1" applyBorder="1" applyAlignment="1">
      <alignment horizontal="left" vertical="top" wrapText="1"/>
    </xf>
    <xf numFmtId="0" fontId="14" fillId="0" borderId="14" xfId="0" applyFont="1" applyBorder="1" applyAlignment="1">
      <alignment vertical="top" wrapText="1"/>
    </xf>
    <xf numFmtId="0" fontId="14" fillId="0" borderId="14" xfId="0" applyFont="1" applyBorder="1" applyAlignment="1">
      <alignment horizontal="center" vertical="center" wrapText="1"/>
    </xf>
    <xf numFmtId="41" fontId="14" fillId="0" borderId="14" xfId="1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/>
    </xf>
    <xf numFmtId="41" fontId="14" fillId="0" borderId="14" xfId="1" applyFont="1" applyBorder="1" applyAlignment="1">
      <alignment horizontal="center" vertical="center"/>
    </xf>
    <xf numFmtId="41" fontId="13" fillId="0" borderId="14" xfId="1" applyFont="1" applyBorder="1" applyAlignment="1">
      <alignment horizontal="center" vertical="center"/>
    </xf>
    <xf numFmtId="0" fontId="13" fillId="0" borderId="15" xfId="0" applyFont="1" applyBorder="1"/>
    <xf numFmtId="0" fontId="13" fillId="0" borderId="14" xfId="0" applyFont="1" applyBorder="1" applyAlignment="1">
      <alignment horizontal="center" vertical="center"/>
    </xf>
    <xf numFmtId="9" fontId="13" fillId="0" borderId="14" xfId="0" applyNumberFormat="1" applyFont="1" applyBorder="1" applyAlignment="1">
      <alignment horizontal="center" vertical="center"/>
    </xf>
    <xf numFmtId="0" fontId="14" fillId="0" borderId="16" xfId="0" applyFont="1" applyBorder="1" applyAlignment="1">
      <alignment horizontal="left" vertical="top" wrapText="1"/>
    </xf>
    <xf numFmtId="0" fontId="14" fillId="0" borderId="14" xfId="0" applyFont="1" applyBorder="1" applyAlignment="1">
      <alignment horizontal="center" vertical="top" wrapText="1"/>
    </xf>
    <xf numFmtId="0" fontId="14" fillId="0" borderId="14" xfId="0" applyFont="1" applyBorder="1" applyAlignment="1">
      <alignment horizontal="center" vertical="top"/>
    </xf>
    <xf numFmtId="0" fontId="13" fillId="0" borderId="15" xfId="0" applyFont="1" applyBorder="1" applyAlignment="1">
      <alignment vertical="top" wrapText="1"/>
    </xf>
    <xf numFmtId="0" fontId="13" fillId="0" borderId="18" xfId="0" applyFont="1" applyBorder="1" applyAlignment="1">
      <alignment horizontal="center" vertical="top"/>
    </xf>
    <xf numFmtId="0" fontId="13" fillId="0" borderId="29" xfId="0" quotePrefix="1" applyFont="1" applyBorder="1" applyAlignment="1">
      <alignment horizontal="center" vertical="top"/>
    </xf>
    <xf numFmtId="0" fontId="13" fillId="0" borderId="29" xfId="0" applyFont="1" applyBorder="1" applyAlignment="1">
      <alignment horizontal="center" vertical="top"/>
    </xf>
    <xf numFmtId="0" fontId="14" fillId="0" borderId="29" xfId="0" applyFont="1" applyBorder="1" applyAlignment="1">
      <alignment vertical="top"/>
    </xf>
    <xf numFmtId="0" fontId="14" fillId="0" borderId="30" xfId="0" applyFont="1" applyBorder="1" applyAlignment="1">
      <alignment horizontal="center" vertical="top"/>
    </xf>
    <xf numFmtId="0" fontId="14" fillId="0" borderId="32" xfId="0" applyFont="1" applyBorder="1" applyAlignment="1">
      <alignment vertical="top" wrapText="1"/>
    </xf>
    <xf numFmtId="0" fontId="14" fillId="0" borderId="31" xfId="0" applyFont="1" applyBorder="1" applyAlignment="1">
      <alignment vertical="top" wrapText="1"/>
    </xf>
    <xf numFmtId="0" fontId="14" fillId="0" borderId="31" xfId="0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41" fontId="14" fillId="0" borderId="31" xfId="1" applyFont="1" applyBorder="1" applyAlignment="1">
      <alignment horizontal="center" vertical="center"/>
    </xf>
    <xf numFmtId="41" fontId="13" fillId="0" borderId="1" xfId="0" applyNumberFormat="1" applyFont="1" applyBorder="1" applyAlignment="1">
      <alignment vertical="center"/>
    </xf>
    <xf numFmtId="0" fontId="13" fillId="0" borderId="14" xfId="0" applyFont="1" applyBorder="1" applyAlignment="1">
      <alignment horizontal="left" vertical="top" wrapText="1"/>
    </xf>
    <xf numFmtId="3" fontId="14" fillId="0" borderId="0" xfId="0" applyNumberFormat="1" applyFont="1" applyAlignment="1">
      <alignment vertical="center"/>
    </xf>
    <xf numFmtId="3" fontId="14" fillId="0" borderId="24" xfId="0" applyNumberFormat="1" applyFont="1" applyBorder="1" applyAlignment="1">
      <alignment vertical="center"/>
    </xf>
    <xf numFmtId="0" fontId="14" fillId="0" borderId="18" xfId="0" applyFont="1" applyBorder="1" applyAlignment="1">
      <alignment vertical="top" wrapText="1"/>
    </xf>
    <xf numFmtId="0" fontId="14" fillId="0" borderId="18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/>
    </xf>
    <xf numFmtId="41" fontId="14" fillId="0" borderId="18" xfId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top"/>
    </xf>
    <xf numFmtId="0" fontId="13" fillId="0" borderId="18" xfId="0" quotePrefix="1" applyFont="1" applyBorder="1" applyAlignment="1">
      <alignment horizontal="center" vertical="top"/>
    </xf>
    <xf numFmtId="0" fontId="14" fillId="0" borderId="19" xfId="0" applyFont="1" applyBorder="1" applyAlignment="1">
      <alignment vertical="top"/>
    </xf>
    <xf numFmtId="0" fontId="14" fillId="0" borderId="20" xfId="0" applyFont="1" applyBorder="1" applyAlignment="1">
      <alignment horizontal="center" vertical="top"/>
    </xf>
    <xf numFmtId="20" fontId="13" fillId="0" borderId="18" xfId="0" quotePrefix="1" applyNumberFormat="1" applyFont="1" applyBorder="1" applyAlignment="1">
      <alignment horizontal="center" vertical="top"/>
    </xf>
    <xf numFmtId="0" fontId="14" fillId="0" borderId="21" xfId="0" applyFont="1" applyBorder="1" applyAlignment="1">
      <alignment horizontal="left" vertical="top" wrapText="1"/>
    </xf>
    <xf numFmtId="0" fontId="15" fillId="0" borderId="0" xfId="0" applyFont="1"/>
    <xf numFmtId="0" fontId="16" fillId="0" borderId="0" xfId="0" applyFont="1"/>
    <xf numFmtId="0" fontId="17" fillId="0" borderId="0" xfId="0" applyFont="1"/>
    <xf numFmtId="3" fontId="14" fillId="0" borderId="1" xfId="0" applyNumberFormat="1" applyFont="1" applyBorder="1" applyAlignment="1">
      <alignment vertical="center"/>
    </xf>
    <xf numFmtId="9" fontId="14" fillId="0" borderId="13" xfId="0" applyNumberFormat="1" applyFont="1" applyBorder="1" applyAlignment="1">
      <alignment vertical="center"/>
    </xf>
    <xf numFmtId="9" fontId="14" fillId="0" borderId="14" xfId="0" applyNumberFormat="1" applyFont="1" applyBorder="1" applyAlignment="1">
      <alignment vertical="center"/>
    </xf>
    <xf numFmtId="164" fontId="14" fillId="0" borderId="14" xfId="2" applyFont="1" applyBorder="1" applyAlignment="1">
      <alignment horizontal="center" vertical="center"/>
    </xf>
    <xf numFmtId="164" fontId="14" fillId="0" borderId="0" xfId="2" applyFont="1" applyAlignment="1">
      <alignment vertical="center"/>
    </xf>
    <xf numFmtId="164" fontId="14" fillId="0" borderId="14" xfId="2" applyFont="1" applyBorder="1" applyAlignment="1">
      <alignment horizontal="center" vertical="center" wrapText="1"/>
    </xf>
    <xf numFmtId="164" fontId="14" fillId="0" borderId="24" xfId="2" applyFont="1" applyBorder="1" applyAlignment="1">
      <alignment vertical="center"/>
    </xf>
    <xf numFmtId="3" fontId="14" fillId="0" borderId="14" xfId="0" applyNumberFormat="1" applyFont="1" applyBorder="1" applyAlignment="1">
      <alignment vertical="center"/>
    </xf>
    <xf numFmtId="0" fontId="13" fillId="3" borderId="5" xfId="0" applyFont="1" applyFill="1" applyBorder="1" applyAlignment="1">
      <alignment horizontal="center" vertical="center" wrapText="1"/>
    </xf>
    <xf numFmtId="0" fontId="13" fillId="3" borderId="1" xfId="0" applyFont="1" applyFill="1" applyBorder="1" applyAlignment="1">
      <alignment horizontal="center" vertical="center" textRotation="90"/>
    </xf>
    <xf numFmtId="0" fontId="13" fillId="3" borderId="1" xfId="0" applyFont="1" applyFill="1" applyBorder="1" applyAlignment="1">
      <alignment horizontal="center" vertical="center" textRotation="90" wrapText="1"/>
    </xf>
    <xf numFmtId="0" fontId="13" fillId="3" borderId="22" xfId="0" applyFont="1" applyFill="1" applyBorder="1" applyAlignment="1">
      <alignment horizontal="center" vertical="center" wrapText="1"/>
    </xf>
    <xf numFmtId="3" fontId="14" fillId="0" borderId="0" xfId="0" applyNumberFormat="1" applyFont="1" applyAlignment="1">
      <alignment horizontal="right" vertical="center"/>
    </xf>
    <xf numFmtId="0" fontId="14" fillId="0" borderId="25" xfId="0" applyFont="1" applyBorder="1" applyAlignment="1">
      <alignment horizontal="center" vertical="center"/>
    </xf>
    <xf numFmtId="41" fontId="14" fillId="0" borderId="25" xfId="1" applyFont="1" applyBorder="1" applyAlignment="1">
      <alignment horizontal="center" vertical="center" wrapText="1"/>
    </xf>
    <xf numFmtId="41" fontId="14" fillId="0" borderId="25" xfId="1" applyFont="1" applyBorder="1" applyAlignment="1">
      <alignment horizontal="center" vertical="center"/>
    </xf>
    <xf numFmtId="3" fontId="14" fillId="0" borderId="15" xfId="0" applyNumberFormat="1" applyFont="1" applyBorder="1" applyAlignment="1">
      <alignment vertical="center"/>
    </xf>
    <xf numFmtId="3" fontId="14" fillId="0" borderId="15" xfId="0" applyNumberFormat="1" applyFont="1" applyBorder="1" applyAlignment="1">
      <alignment horizontal="right" vertical="center"/>
    </xf>
    <xf numFmtId="3" fontId="14" fillId="0" borderId="22" xfId="0" applyNumberFormat="1" applyFont="1" applyBorder="1" applyAlignment="1">
      <alignment vertical="center"/>
    </xf>
    <xf numFmtId="0" fontId="18" fillId="0" borderId="0" xfId="0" applyFont="1"/>
    <xf numFmtId="0" fontId="19" fillId="0" borderId="0" xfId="0" applyFont="1"/>
    <xf numFmtId="0" fontId="14" fillId="0" borderId="0" xfId="0" applyFont="1"/>
    <xf numFmtId="0" fontId="20" fillId="0" borderId="0" xfId="0" applyFont="1"/>
    <xf numFmtId="0" fontId="13" fillId="3" borderId="7" xfId="0" applyFont="1" applyFill="1" applyBorder="1" applyAlignment="1">
      <alignment horizontal="center" vertical="center"/>
    </xf>
    <xf numFmtId="0" fontId="13" fillId="3" borderId="8" xfId="0" applyFont="1" applyFill="1" applyBorder="1" applyAlignment="1">
      <alignment horizontal="center" vertical="center"/>
    </xf>
    <xf numFmtId="0" fontId="13" fillId="3" borderId="9" xfId="0" applyFont="1" applyFill="1" applyBorder="1" applyAlignment="1">
      <alignment horizontal="center" vertical="center"/>
    </xf>
    <xf numFmtId="0" fontId="13" fillId="3" borderId="10" xfId="0" applyFont="1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/>
    </xf>
    <xf numFmtId="0" fontId="13" fillId="3" borderId="7" xfId="0" applyFont="1" applyFill="1" applyBorder="1" applyAlignment="1">
      <alignment horizontal="center" vertical="center" wrapText="1"/>
    </xf>
    <xf numFmtId="0" fontId="13" fillId="3" borderId="8" xfId="0" applyFont="1" applyFill="1" applyBorder="1" applyAlignment="1">
      <alignment horizontal="center" vertical="center" wrapText="1"/>
    </xf>
    <xf numFmtId="0" fontId="13" fillId="3" borderId="9" xfId="0" applyFont="1" applyFill="1" applyBorder="1" applyAlignment="1">
      <alignment horizontal="center" vertical="center" wrapText="1"/>
    </xf>
    <xf numFmtId="0" fontId="13" fillId="3" borderId="23" xfId="0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 vertical="center" wrapText="1"/>
    </xf>
    <xf numFmtId="0" fontId="13" fillId="3" borderId="24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 wrapText="1"/>
    </xf>
    <xf numFmtId="0" fontId="13" fillId="3" borderId="11" xfId="0" applyFont="1" applyFill="1" applyBorder="1" applyAlignment="1">
      <alignment horizontal="center" vertical="center" wrapText="1"/>
    </xf>
    <xf numFmtId="0" fontId="13" fillId="3" borderId="12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3" fillId="3" borderId="22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/>
    </xf>
    <xf numFmtId="0" fontId="13" fillId="3" borderId="4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13" fillId="3" borderId="2" xfId="0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13" fillId="3" borderId="5" xfId="0" applyFont="1" applyFill="1" applyBorder="1" applyAlignment="1">
      <alignment horizontal="center" vertical="center"/>
    </xf>
    <xf numFmtId="0" fontId="13" fillId="3" borderId="22" xfId="0" applyFont="1" applyFill="1" applyBorder="1" applyAlignment="1">
      <alignment horizontal="center" vertical="center"/>
    </xf>
    <xf numFmtId="41" fontId="13" fillId="0" borderId="5" xfId="0" applyNumberFormat="1" applyFont="1" applyBorder="1" applyAlignment="1">
      <alignment horizontal="center" vertical="center"/>
    </xf>
    <xf numFmtId="41" fontId="13" fillId="0" borderId="6" xfId="0" applyNumberFormat="1" applyFont="1" applyBorder="1" applyAlignment="1">
      <alignment horizontal="center" vertical="center"/>
    </xf>
    <xf numFmtId="41" fontId="13" fillId="0" borderId="25" xfId="0" applyNumberFormat="1" applyFont="1" applyBorder="1" applyAlignment="1">
      <alignment horizontal="center" vertical="center"/>
    </xf>
    <xf numFmtId="0" fontId="13" fillId="0" borderId="16" xfId="0" applyFont="1" applyBorder="1" applyAlignment="1">
      <alignment horizontal="left" vertical="top" wrapText="1"/>
    </xf>
    <xf numFmtId="0" fontId="13" fillId="0" borderId="17" xfId="0" applyFont="1" applyBorder="1" applyAlignment="1">
      <alignment horizontal="left" vertical="top" wrapText="1"/>
    </xf>
    <xf numFmtId="0" fontId="13" fillId="0" borderId="2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3" xfId="0" applyFont="1" applyBorder="1" applyAlignment="1">
      <alignment horizontal="center"/>
    </xf>
    <xf numFmtId="0" fontId="13" fillId="0" borderId="5" xfId="0" applyFont="1" applyBorder="1" applyAlignment="1">
      <alignment horizontal="center" vertical="top"/>
    </xf>
    <xf numFmtId="0" fontId="13" fillId="0" borderId="6" xfId="0" applyFont="1" applyBorder="1" applyAlignment="1">
      <alignment horizontal="center" vertical="top"/>
    </xf>
    <xf numFmtId="0" fontId="13" fillId="0" borderId="25" xfId="0" applyFont="1" applyBorder="1" applyAlignment="1">
      <alignment horizontal="center" vertical="top"/>
    </xf>
    <xf numFmtId="0" fontId="13" fillId="0" borderId="5" xfId="0" quotePrefix="1" applyFont="1" applyBorder="1" applyAlignment="1">
      <alignment horizontal="center" vertical="top"/>
    </xf>
    <xf numFmtId="0" fontId="13" fillId="0" borderId="6" xfId="0" quotePrefix="1" applyFont="1" applyBorder="1" applyAlignment="1">
      <alignment horizontal="center" vertical="top"/>
    </xf>
    <xf numFmtId="0" fontId="13" fillId="0" borderId="25" xfId="0" quotePrefix="1" applyFont="1" applyBorder="1" applyAlignment="1">
      <alignment horizontal="center" vertical="top"/>
    </xf>
    <xf numFmtId="0" fontId="13" fillId="0" borderId="7" xfId="0" applyFont="1" applyBorder="1" applyAlignment="1">
      <alignment horizontal="left" vertical="top" wrapText="1"/>
    </xf>
    <xf numFmtId="0" fontId="13" fillId="0" borderId="8" xfId="0" applyFont="1" applyBorder="1" applyAlignment="1">
      <alignment horizontal="left" vertical="top" wrapText="1"/>
    </xf>
    <xf numFmtId="0" fontId="13" fillId="0" borderId="9" xfId="0" applyFont="1" applyBorder="1" applyAlignment="1">
      <alignment horizontal="left" vertical="top" wrapText="1"/>
    </xf>
    <xf numFmtId="0" fontId="13" fillId="0" borderId="23" xfId="0" applyFont="1" applyBorder="1" applyAlignment="1">
      <alignment horizontal="left" vertical="top" wrapText="1"/>
    </xf>
    <xf numFmtId="0" fontId="13" fillId="0" borderId="0" xfId="0" applyFont="1" applyBorder="1" applyAlignment="1">
      <alignment horizontal="left" vertical="top" wrapText="1"/>
    </xf>
    <xf numFmtId="0" fontId="13" fillId="0" borderId="24" xfId="0" applyFont="1" applyBorder="1" applyAlignment="1">
      <alignment horizontal="left" vertical="top" wrapText="1"/>
    </xf>
    <xf numFmtId="0" fontId="13" fillId="0" borderId="26" xfId="0" applyFont="1" applyBorder="1" applyAlignment="1">
      <alignment horizontal="left" vertical="top" wrapText="1"/>
    </xf>
    <xf numFmtId="0" fontId="13" fillId="0" borderId="27" xfId="0" applyFont="1" applyBorder="1" applyAlignment="1">
      <alignment horizontal="left" vertical="top" wrapText="1"/>
    </xf>
    <xf numFmtId="0" fontId="13" fillId="0" borderId="28" xfId="0" applyFont="1" applyBorder="1" applyAlignment="1">
      <alignment horizontal="left" vertical="top" wrapText="1"/>
    </xf>
    <xf numFmtId="0" fontId="14" fillId="0" borderId="5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4" fillId="0" borderId="25" xfId="0" applyFont="1" applyBorder="1" applyAlignment="1">
      <alignment horizontal="center"/>
    </xf>
    <xf numFmtId="41" fontId="13" fillId="0" borderId="31" xfId="1" applyFont="1" applyBorder="1" applyAlignment="1">
      <alignment horizontal="center" vertical="center"/>
    </xf>
    <xf numFmtId="41" fontId="13" fillId="0" borderId="6" xfId="1" applyFont="1" applyBorder="1" applyAlignment="1">
      <alignment horizontal="center" vertical="center"/>
    </xf>
    <xf numFmtId="41" fontId="13" fillId="0" borderId="25" xfId="1" applyFont="1" applyBorder="1" applyAlignment="1">
      <alignment horizontal="center" vertical="center"/>
    </xf>
    <xf numFmtId="0" fontId="13" fillId="0" borderId="29" xfId="0" applyFont="1" applyBorder="1" applyAlignment="1">
      <alignment horizontal="left" vertical="top" wrapText="1"/>
    </xf>
    <xf numFmtId="0" fontId="13" fillId="0" borderId="30" xfId="0" applyFont="1" applyBorder="1" applyAlignment="1">
      <alignment horizontal="left" vertical="top" wrapText="1"/>
    </xf>
    <xf numFmtId="0" fontId="13" fillId="0" borderId="32" xfId="0" applyFont="1" applyBorder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14" fillId="0" borderId="31" xfId="0" applyFont="1" applyBorder="1" applyAlignment="1">
      <alignment horizontal="center" vertical="center"/>
    </xf>
    <xf numFmtId="0" fontId="14" fillId="0" borderId="6" xfId="0" applyFont="1" applyBorder="1" applyAlignment="1">
      <alignment horizontal="center" vertical="center"/>
    </xf>
    <xf numFmtId="0" fontId="14" fillId="0" borderId="25" xfId="0" applyFont="1" applyBorder="1" applyAlignment="1">
      <alignment horizontal="center" vertical="center"/>
    </xf>
    <xf numFmtId="9" fontId="13" fillId="0" borderId="31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41" fontId="13" fillId="0" borderId="1" xfId="0" applyNumberFormat="1" applyFont="1" applyBorder="1" applyAlignment="1">
      <alignment horizontal="center" vertical="center"/>
    </xf>
    <xf numFmtId="41" fontId="13" fillId="0" borderId="2" xfId="0" applyNumberFormat="1" applyFont="1" applyBorder="1" applyAlignment="1">
      <alignment horizontal="center" vertical="center"/>
    </xf>
    <xf numFmtId="41" fontId="13" fillId="0" borderId="4" xfId="0" applyNumberFormat="1" applyFont="1" applyBorder="1" applyAlignment="1">
      <alignment horizontal="center" vertical="center"/>
    </xf>
    <xf numFmtId="41" fontId="13" fillId="0" borderId="3" xfId="0" applyNumberFormat="1" applyFont="1" applyBorder="1" applyAlignment="1">
      <alignment horizontal="center" vertical="center"/>
    </xf>
    <xf numFmtId="0" fontId="13" fillId="0" borderId="31" xfId="0" applyFont="1" applyBorder="1" applyAlignment="1">
      <alignment horizontal="center" vertical="top"/>
    </xf>
    <xf numFmtId="0" fontId="13" fillId="0" borderId="31" xfId="0" quotePrefix="1" applyFont="1" applyBorder="1" applyAlignment="1">
      <alignment horizontal="center" vertical="top"/>
    </xf>
    <xf numFmtId="0" fontId="13" fillId="0" borderId="31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25" xfId="0" applyFont="1" applyBorder="1" applyAlignment="1">
      <alignment horizontal="center"/>
    </xf>
    <xf numFmtId="0" fontId="13" fillId="2" borderId="2" xfId="0" applyFont="1" applyFill="1" applyBorder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/>
    </xf>
    <xf numFmtId="0" fontId="13" fillId="0" borderId="5" xfId="0" applyFont="1" applyBorder="1" applyAlignment="1">
      <alignment horizontal="left" vertical="top"/>
    </xf>
    <xf numFmtId="0" fontId="13" fillId="0" borderId="6" xfId="0" applyFont="1" applyBorder="1" applyAlignment="1">
      <alignment horizontal="left" vertical="top"/>
    </xf>
    <xf numFmtId="0" fontId="13" fillId="0" borderId="25" xfId="0" applyFont="1" applyBorder="1" applyAlignment="1">
      <alignment horizontal="left" vertical="top"/>
    </xf>
    <xf numFmtId="0" fontId="13" fillId="2" borderId="5" xfId="0" applyFont="1" applyFill="1" applyBorder="1" applyAlignment="1">
      <alignment horizontal="center" vertical="center" wrapText="1"/>
    </xf>
    <xf numFmtId="0" fontId="13" fillId="2" borderId="22" xfId="0" applyFont="1" applyFill="1" applyBorder="1" applyAlignment="1">
      <alignment horizontal="center" vertical="center" wrapText="1"/>
    </xf>
    <xf numFmtId="0" fontId="13" fillId="2" borderId="7" xfId="0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13" fillId="2" borderId="9" xfId="0" applyFont="1" applyFill="1" applyBorder="1" applyAlignment="1">
      <alignment horizontal="center" vertical="center"/>
    </xf>
    <xf numFmtId="0" fontId="13" fillId="2" borderId="10" xfId="0" applyFont="1" applyFill="1" applyBorder="1" applyAlignment="1">
      <alignment horizontal="center" vertical="center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3" fillId="2" borderId="7" xfId="0" applyFont="1" applyFill="1" applyBorder="1" applyAlignment="1">
      <alignment horizontal="center" vertical="center" wrapText="1"/>
    </xf>
    <xf numFmtId="0" fontId="13" fillId="2" borderId="8" xfId="0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 wrapText="1"/>
    </xf>
    <xf numFmtId="0" fontId="13" fillId="2" borderId="23" xfId="0" applyFont="1" applyFill="1" applyBorder="1" applyAlignment="1">
      <alignment horizontal="center" vertical="center" wrapText="1"/>
    </xf>
    <xf numFmtId="0" fontId="13" fillId="2" borderId="0" xfId="0" applyFont="1" applyFill="1" applyAlignment="1">
      <alignment horizontal="center" vertical="center" wrapText="1"/>
    </xf>
    <xf numFmtId="0" fontId="13" fillId="2" borderId="24" xfId="0" applyFont="1" applyFill="1" applyBorder="1" applyAlignment="1">
      <alignment horizontal="center" vertical="center" wrapText="1"/>
    </xf>
    <xf numFmtId="0" fontId="13" fillId="2" borderId="10" xfId="0" applyFont="1" applyFill="1" applyBorder="1" applyAlignment="1">
      <alignment horizontal="center" vertical="center" wrapText="1"/>
    </xf>
    <xf numFmtId="0" fontId="13" fillId="2" borderId="11" xfId="0" applyFont="1" applyFill="1" applyBorder="1" applyAlignment="1">
      <alignment horizontal="center" vertical="center" wrapText="1"/>
    </xf>
    <xf numFmtId="0" fontId="13" fillId="2" borderId="12" xfId="0" applyFont="1" applyFill="1" applyBorder="1" applyAlignment="1">
      <alignment horizontal="center" vertical="center" wrapText="1"/>
    </xf>
    <xf numFmtId="0" fontId="13" fillId="2" borderId="6" xfId="0" applyFont="1" applyFill="1" applyBorder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3" fillId="2" borderId="3" xfId="0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/>
    </xf>
    <xf numFmtId="0" fontId="13" fillId="2" borderId="22" xfId="0" applyFont="1" applyFill="1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0" fontId="3" fillId="0" borderId="5" xfId="0" applyFont="1" applyBorder="1" applyAlignment="1">
      <alignment horizontal="center" vertical="top"/>
    </xf>
    <xf numFmtId="0" fontId="3" fillId="0" borderId="25" xfId="0" applyFont="1" applyBorder="1" applyAlignment="1">
      <alignment horizontal="center" vertical="top"/>
    </xf>
    <xf numFmtId="0" fontId="3" fillId="0" borderId="5" xfId="0" quotePrefix="1" applyFont="1" applyBorder="1" applyAlignment="1">
      <alignment horizontal="center" vertical="top"/>
    </xf>
    <xf numFmtId="0" fontId="3" fillId="0" borderId="25" xfId="0" quotePrefix="1" applyFont="1" applyBorder="1" applyAlignment="1">
      <alignment horizontal="center" vertical="top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41" fontId="3" fillId="0" borderId="2" xfId="0" applyNumberFormat="1" applyFont="1" applyBorder="1" applyAlignment="1">
      <alignment horizontal="center" vertical="center"/>
    </xf>
    <xf numFmtId="41" fontId="3" fillId="0" borderId="3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41" fontId="3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0" fontId="3" fillId="2" borderId="22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center" vertical="center"/>
    </xf>
    <xf numFmtId="0" fontId="3" fillId="2" borderId="24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41" fontId="3" fillId="0" borderId="5" xfId="0" applyNumberFormat="1" applyFont="1" applyBorder="1" applyAlignment="1">
      <alignment horizontal="center" vertical="center"/>
    </xf>
    <xf numFmtId="41" fontId="3" fillId="0" borderId="25" xfId="0" applyNumberFormat="1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3" fillId="0" borderId="16" xfId="0" applyFont="1" applyBorder="1" applyAlignment="1">
      <alignment horizontal="left" vertical="top" wrapText="1"/>
    </xf>
    <xf numFmtId="0" fontId="3" fillId="0" borderId="17" xfId="0" applyFont="1" applyBorder="1" applyAlignment="1">
      <alignment horizontal="left" vertical="top" wrapText="1"/>
    </xf>
    <xf numFmtId="0" fontId="3" fillId="0" borderId="15" xfId="0" applyFont="1" applyBorder="1" applyAlignment="1">
      <alignment horizontal="left" vertical="top" wrapText="1"/>
    </xf>
    <xf numFmtId="0" fontId="3" fillId="2" borderId="5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23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0" fontId="3" fillId="0" borderId="8" xfId="0" applyFont="1" applyBorder="1" applyAlignment="1">
      <alignment horizontal="left" vertical="top" wrapText="1"/>
    </xf>
    <xf numFmtId="0" fontId="3" fillId="0" borderId="9" xfId="0" applyFont="1" applyBorder="1" applyAlignment="1">
      <alignment horizontal="left" vertical="top" wrapText="1"/>
    </xf>
    <xf numFmtId="0" fontId="3" fillId="0" borderId="26" xfId="0" applyFont="1" applyBorder="1" applyAlignment="1">
      <alignment horizontal="left" vertical="top" wrapText="1"/>
    </xf>
    <xf numFmtId="0" fontId="3" fillId="0" borderId="27" xfId="0" applyFont="1" applyBorder="1" applyAlignment="1">
      <alignment horizontal="left" vertical="top" wrapText="1"/>
    </xf>
    <xf numFmtId="0" fontId="3" fillId="0" borderId="28" xfId="0" applyFont="1" applyBorder="1" applyAlignment="1">
      <alignment horizontal="left" vertical="top" wrapText="1"/>
    </xf>
    <xf numFmtId="0" fontId="0" fillId="0" borderId="5" xfId="0" applyBorder="1" applyAlignment="1">
      <alignment horizontal="center"/>
    </xf>
    <xf numFmtId="0" fontId="0" fillId="0" borderId="25" xfId="0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0" borderId="1" xfId="0" quotePrefix="1" applyFont="1" applyBorder="1" applyAlignment="1">
      <alignment horizontal="center" vertical="center"/>
    </xf>
    <xf numFmtId="0" fontId="13" fillId="0" borderId="2" xfId="0" quotePrefix="1" applyFont="1" applyBorder="1" applyAlignment="1">
      <alignment horizontal="center"/>
    </xf>
    <xf numFmtId="0" fontId="13" fillId="0" borderId="1" xfId="0" quotePrefix="1" applyFont="1" applyBorder="1" applyAlignment="1">
      <alignment horizontal="center"/>
    </xf>
  </cellXfs>
  <cellStyles count="3">
    <cellStyle name="Comma" xfId="2" builtinId="3"/>
    <cellStyle name="Comma [0]" xfId="1" builtinId="6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29"/>
  <sheetViews>
    <sheetView tabSelected="1" view="pageBreakPreview" topLeftCell="A43" zoomScale="75" zoomScaleNormal="100" zoomScaleSheetLayoutView="75" workbookViewId="0">
      <selection activeCell="P100" sqref="P100"/>
    </sheetView>
  </sheetViews>
  <sheetFormatPr defaultRowHeight="15" x14ac:dyDescent="0.25"/>
  <cols>
    <col min="1" max="1" width="4.5703125" customWidth="1"/>
    <col min="2" max="2" width="6.7109375" customWidth="1"/>
    <col min="3" max="3" width="5.140625" customWidth="1"/>
    <col min="4" max="4" width="7.42578125" customWidth="1"/>
    <col min="5" max="5" width="9.42578125" customWidth="1"/>
    <col min="6" max="7" width="3.85546875" customWidth="1"/>
    <col min="8" max="8" width="35" customWidth="1"/>
    <col min="9" max="9" width="29.28515625" customWidth="1"/>
    <col min="10" max="10" width="14.42578125" customWidth="1"/>
    <col min="11" max="11" width="15.85546875" customWidth="1"/>
    <col min="12" max="12" width="20.7109375" customWidth="1"/>
    <col min="13" max="13" width="19.42578125" customWidth="1"/>
    <col min="14" max="14" width="12.5703125" customWidth="1"/>
    <col min="15" max="15" width="16.5703125" customWidth="1"/>
    <col min="16" max="16" width="22.28515625" customWidth="1"/>
    <col min="19" max="19" width="27" customWidth="1"/>
    <col min="21" max="21" width="20.5703125" customWidth="1"/>
    <col min="22" max="22" width="21.5703125" customWidth="1"/>
    <col min="23" max="23" width="16.140625" customWidth="1"/>
  </cols>
  <sheetData>
    <row r="1" spans="1:23" ht="18.75" x14ac:dyDescent="0.3">
      <c r="A1" s="187" t="s">
        <v>262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25"/>
      <c r="R1" s="25"/>
      <c r="S1" s="25"/>
    </row>
    <row r="2" spans="1:23" ht="18.75" x14ac:dyDescent="0.3">
      <c r="A2" s="187" t="s">
        <v>119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25"/>
      <c r="R2" s="25"/>
      <c r="S2" s="25"/>
    </row>
    <row r="3" spans="1:23" ht="18.75" x14ac:dyDescent="0.3">
      <c r="A3" s="187" t="s">
        <v>120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25"/>
      <c r="R3" s="25"/>
      <c r="S3" s="25"/>
    </row>
    <row r="4" spans="1:23" ht="18" x14ac:dyDescent="0.25">
      <c r="A4" s="187" t="s">
        <v>294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26"/>
      <c r="R4" s="26"/>
      <c r="S4" s="26"/>
    </row>
    <row r="5" spans="1:23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23" ht="39" customHeight="1" x14ac:dyDescent="0.25">
      <c r="A6" s="166" t="s">
        <v>125</v>
      </c>
      <c r="B6" s="167"/>
      <c r="C6" s="167"/>
      <c r="D6" s="167"/>
      <c r="E6" s="168"/>
      <c r="F6" s="172" t="s">
        <v>148</v>
      </c>
      <c r="G6" s="173"/>
      <c r="H6" s="174"/>
      <c r="I6" s="181" t="s">
        <v>144</v>
      </c>
      <c r="J6" s="184" t="s">
        <v>295</v>
      </c>
      <c r="K6" s="185"/>
      <c r="L6" s="185"/>
      <c r="M6" s="186"/>
      <c r="N6" s="181" t="s">
        <v>253</v>
      </c>
      <c r="O6" s="188" t="s">
        <v>296</v>
      </c>
      <c r="P6" s="189"/>
      <c r="S6" s="68">
        <f>10/100*L10</f>
        <v>287818540.90000004</v>
      </c>
      <c r="U6" s="68">
        <f>L10+S6</f>
        <v>3166003949.9000001</v>
      </c>
    </row>
    <row r="7" spans="1:23" ht="5.25" customHeight="1" x14ac:dyDescent="0.25">
      <c r="A7" s="169"/>
      <c r="B7" s="170"/>
      <c r="C7" s="170"/>
      <c r="D7" s="170"/>
      <c r="E7" s="171"/>
      <c r="F7" s="175"/>
      <c r="G7" s="176"/>
      <c r="H7" s="177"/>
      <c r="I7" s="182"/>
      <c r="J7" s="190" t="s">
        <v>112</v>
      </c>
      <c r="K7" s="181" t="s">
        <v>113</v>
      </c>
      <c r="L7" s="181" t="s">
        <v>122</v>
      </c>
      <c r="M7" s="151"/>
      <c r="N7" s="182"/>
      <c r="O7" s="181" t="s">
        <v>113</v>
      </c>
      <c r="P7" s="181" t="s">
        <v>122</v>
      </c>
    </row>
    <row r="8" spans="1:23" ht="82.5" customHeight="1" x14ac:dyDescent="0.25">
      <c r="A8" s="152" t="s">
        <v>126</v>
      </c>
      <c r="B8" s="153" t="s">
        <v>127</v>
      </c>
      <c r="C8" s="153" t="s">
        <v>128</v>
      </c>
      <c r="D8" s="152" t="s">
        <v>129</v>
      </c>
      <c r="E8" s="153" t="s">
        <v>130</v>
      </c>
      <c r="F8" s="178"/>
      <c r="G8" s="179"/>
      <c r="H8" s="180"/>
      <c r="I8" s="183"/>
      <c r="J8" s="191"/>
      <c r="K8" s="183"/>
      <c r="L8" s="183"/>
      <c r="M8" s="154" t="s">
        <v>251</v>
      </c>
      <c r="N8" s="183"/>
      <c r="O8" s="183"/>
      <c r="P8" s="183"/>
    </row>
    <row r="9" spans="1:23" ht="15.75" x14ac:dyDescent="0.25">
      <c r="A9" s="329" t="s">
        <v>300</v>
      </c>
      <c r="B9" s="86"/>
      <c r="C9" s="86"/>
      <c r="D9" s="86"/>
      <c r="E9" s="86"/>
      <c r="F9" s="330" t="s">
        <v>301</v>
      </c>
      <c r="G9" s="198"/>
      <c r="H9" s="199"/>
      <c r="I9" s="331" t="s">
        <v>302</v>
      </c>
      <c r="J9" s="331" t="s">
        <v>303</v>
      </c>
      <c r="K9" s="331" t="s">
        <v>304</v>
      </c>
      <c r="L9" s="331" t="s">
        <v>305</v>
      </c>
      <c r="M9" s="331" t="s">
        <v>306</v>
      </c>
      <c r="N9" s="331" t="s">
        <v>307</v>
      </c>
      <c r="O9" s="331" t="s">
        <v>308</v>
      </c>
      <c r="P9" s="331" t="s">
        <v>309</v>
      </c>
    </row>
    <row r="10" spans="1:23" ht="81.75" customHeight="1" x14ac:dyDescent="0.25">
      <c r="A10" s="200">
        <v>1</v>
      </c>
      <c r="B10" s="200">
        <v>5</v>
      </c>
      <c r="C10" s="203" t="s">
        <v>131</v>
      </c>
      <c r="D10" s="200"/>
      <c r="E10" s="200"/>
      <c r="F10" s="206" t="s">
        <v>20</v>
      </c>
      <c r="G10" s="207"/>
      <c r="H10" s="208"/>
      <c r="I10" s="88" t="s">
        <v>264</v>
      </c>
      <c r="J10" s="215"/>
      <c r="K10" s="144">
        <v>1</v>
      </c>
      <c r="L10" s="192">
        <f>SUM(L13+L21+L30+L35+L40+L50+L59+L63)</f>
        <v>2878185409</v>
      </c>
      <c r="M10" s="192"/>
      <c r="N10" s="192"/>
      <c r="O10" s="144">
        <v>1</v>
      </c>
      <c r="P10" s="192">
        <f>SUM(P13+P21+P30+P35+P40+P50+P59+P63)</f>
        <v>3166003949.9000001</v>
      </c>
      <c r="S10" s="68"/>
    </row>
    <row r="11" spans="1:23" ht="66" customHeight="1" x14ac:dyDescent="0.25">
      <c r="A11" s="201"/>
      <c r="B11" s="201"/>
      <c r="C11" s="204"/>
      <c r="D11" s="201"/>
      <c r="E11" s="201"/>
      <c r="F11" s="209"/>
      <c r="G11" s="210"/>
      <c r="H11" s="211"/>
      <c r="I11" s="89" t="s">
        <v>265</v>
      </c>
      <c r="J11" s="216"/>
      <c r="K11" s="145">
        <v>1</v>
      </c>
      <c r="L11" s="193"/>
      <c r="M11" s="193"/>
      <c r="N11" s="193"/>
      <c r="O11" s="145">
        <v>1</v>
      </c>
      <c r="P11" s="193"/>
      <c r="S11" s="68">
        <f>P10-L10</f>
        <v>287818540.9000001</v>
      </c>
      <c r="U11" s="68">
        <f>10/100*L10</f>
        <v>287818540.90000004</v>
      </c>
    </row>
    <row r="12" spans="1:23" ht="49.5" customHeight="1" x14ac:dyDescent="0.25">
      <c r="A12" s="202"/>
      <c r="B12" s="202"/>
      <c r="C12" s="205"/>
      <c r="D12" s="202"/>
      <c r="E12" s="202"/>
      <c r="F12" s="212"/>
      <c r="G12" s="213"/>
      <c r="H12" s="214"/>
      <c r="I12" s="89" t="s">
        <v>266</v>
      </c>
      <c r="J12" s="217"/>
      <c r="K12" s="145">
        <v>1</v>
      </c>
      <c r="L12" s="194"/>
      <c r="M12" s="194"/>
      <c r="N12" s="194"/>
      <c r="O12" s="145">
        <v>1</v>
      </c>
      <c r="P12" s="194"/>
      <c r="S12" s="68">
        <f t="shared" ref="S12:S75" si="0">P11-L11</f>
        <v>0</v>
      </c>
      <c r="U12" s="68">
        <f t="shared" ref="U12:U14" si="1">10/100*L11</f>
        <v>0</v>
      </c>
    </row>
    <row r="13" spans="1:23" ht="102" customHeight="1" x14ac:dyDescent="0.25">
      <c r="A13" s="90">
        <v>1</v>
      </c>
      <c r="B13" s="91">
        <v>5</v>
      </c>
      <c r="C13" s="92" t="s">
        <v>131</v>
      </c>
      <c r="D13" s="93" t="s">
        <v>132</v>
      </c>
      <c r="E13" s="94"/>
      <c r="F13" s="95" t="s">
        <v>0</v>
      </c>
      <c r="G13" s="195" t="s">
        <v>21</v>
      </c>
      <c r="H13" s="196"/>
      <c r="I13" s="96" t="s">
        <v>267</v>
      </c>
      <c r="J13" s="97"/>
      <c r="K13" s="98">
        <v>1</v>
      </c>
      <c r="L13" s="99">
        <f t="shared" ref="L13" si="2">SUM(L14:L20)</f>
        <v>22832000</v>
      </c>
      <c r="M13" s="99"/>
      <c r="N13" s="99"/>
      <c r="O13" s="98">
        <v>1</v>
      </c>
      <c r="P13" s="99">
        <f>SUM(P14:P20)</f>
        <v>25115200</v>
      </c>
      <c r="S13" s="68">
        <f t="shared" si="0"/>
        <v>0</v>
      </c>
      <c r="U13" s="68">
        <f t="shared" si="1"/>
        <v>0</v>
      </c>
    </row>
    <row r="14" spans="1:23" ht="52.5" customHeight="1" x14ac:dyDescent="0.25">
      <c r="A14" s="90">
        <v>1</v>
      </c>
      <c r="B14" s="91">
        <v>5</v>
      </c>
      <c r="C14" s="92" t="s">
        <v>131</v>
      </c>
      <c r="D14" s="93" t="s">
        <v>132</v>
      </c>
      <c r="E14" s="92" t="s">
        <v>237</v>
      </c>
      <c r="F14" s="100"/>
      <c r="G14" s="101">
        <v>1</v>
      </c>
      <c r="H14" s="102" t="s">
        <v>22</v>
      </c>
      <c r="I14" s="103" t="s">
        <v>121</v>
      </c>
      <c r="J14" s="104" t="s">
        <v>116</v>
      </c>
      <c r="K14" s="104" t="s">
        <v>90</v>
      </c>
      <c r="L14" s="105">
        <v>3950000</v>
      </c>
      <c r="M14" s="105" t="s">
        <v>268</v>
      </c>
      <c r="N14" s="105"/>
      <c r="O14" s="104" t="s">
        <v>90</v>
      </c>
      <c r="P14" s="105">
        <f>L14+(10/100*L14)</f>
        <v>4345000</v>
      </c>
      <c r="S14" s="68">
        <f>P14-L14</f>
        <v>395000</v>
      </c>
      <c r="U14" s="68">
        <f>P14-L14</f>
        <v>395000</v>
      </c>
      <c r="W14" s="68">
        <f>L14+U14</f>
        <v>4345000</v>
      </c>
    </row>
    <row r="15" spans="1:23" ht="72.75" customHeight="1" x14ac:dyDescent="0.25">
      <c r="A15" s="90">
        <v>1</v>
      </c>
      <c r="B15" s="91">
        <v>5</v>
      </c>
      <c r="C15" s="92" t="s">
        <v>131</v>
      </c>
      <c r="D15" s="93" t="s">
        <v>132</v>
      </c>
      <c r="E15" s="92" t="s">
        <v>238</v>
      </c>
      <c r="F15" s="100"/>
      <c r="G15" s="101">
        <v>2</v>
      </c>
      <c r="H15" s="102" t="s">
        <v>23</v>
      </c>
      <c r="I15" s="103" t="s">
        <v>150</v>
      </c>
      <c r="J15" s="104" t="s">
        <v>116</v>
      </c>
      <c r="K15" s="106" t="s">
        <v>91</v>
      </c>
      <c r="L15" s="107">
        <v>2936000</v>
      </c>
      <c r="M15" s="105" t="s">
        <v>268</v>
      </c>
      <c r="N15" s="105"/>
      <c r="O15" s="106" t="s">
        <v>91</v>
      </c>
      <c r="P15" s="105">
        <f t="shared" ref="P15:P20" si="3">L15+(10/100*L15)</f>
        <v>3229600</v>
      </c>
      <c r="S15" s="68">
        <f t="shared" ref="S15:S78" si="4">P15-L15</f>
        <v>293600</v>
      </c>
      <c r="U15" s="68">
        <f>10/100*L14</f>
        <v>395000</v>
      </c>
    </row>
    <row r="16" spans="1:23" ht="109.5" customHeight="1" x14ac:dyDescent="0.25">
      <c r="A16" s="90">
        <v>1</v>
      </c>
      <c r="B16" s="91">
        <v>5</v>
      </c>
      <c r="C16" s="92" t="s">
        <v>131</v>
      </c>
      <c r="D16" s="93" t="s">
        <v>132</v>
      </c>
      <c r="E16" s="92" t="s">
        <v>239</v>
      </c>
      <c r="F16" s="100"/>
      <c r="G16" s="101">
        <v>3</v>
      </c>
      <c r="H16" s="102" t="s">
        <v>24</v>
      </c>
      <c r="I16" s="103" t="s">
        <v>151</v>
      </c>
      <c r="J16" s="104" t="s">
        <v>116</v>
      </c>
      <c r="K16" s="106" t="s">
        <v>91</v>
      </c>
      <c r="L16" s="107">
        <v>2936000</v>
      </c>
      <c r="M16" s="105" t="s">
        <v>268</v>
      </c>
      <c r="N16" s="105"/>
      <c r="O16" s="106" t="s">
        <v>91</v>
      </c>
      <c r="P16" s="105">
        <f t="shared" si="3"/>
        <v>3229600</v>
      </c>
      <c r="S16" s="68">
        <f t="shared" si="4"/>
        <v>293600</v>
      </c>
      <c r="U16" s="68"/>
    </row>
    <row r="17" spans="1:21" ht="79.5" customHeight="1" x14ac:dyDescent="0.25">
      <c r="A17" s="90">
        <v>1</v>
      </c>
      <c r="B17" s="91">
        <v>5</v>
      </c>
      <c r="C17" s="92" t="s">
        <v>131</v>
      </c>
      <c r="D17" s="93" t="s">
        <v>132</v>
      </c>
      <c r="E17" s="92" t="s">
        <v>240</v>
      </c>
      <c r="F17" s="100"/>
      <c r="G17" s="101">
        <v>4</v>
      </c>
      <c r="H17" s="102" t="s">
        <v>25</v>
      </c>
      <c r="I17" s="103" t="s">
        <v>152</v>
      </c>
      <c r="J17" s="104" t="s">
        <v>116</v>
      </c>
      <c r="K17" s="106" t="s">
        <v>91</v>
      </c>
      <c r="L17" s="107">
        <v>2936000</v>
      </c>
      <c r="M17" s="105" t="s">
        <v>268</v>
      </c>
      <c r="N17" s="105"/>
      <c r="O17" s="106" t="s">
        <v>91</v>
      </c>
      <c r="P17" s="105">
        <f t="shared" si="3"/>
        <v>3229600</v>
      </c>
      <c r="S17" s="68">
        <f t="shared" si="4"/>
        <v>293600</v>
      </c>
      <c r="U17" s="68"/>
    </row>
    <row r="18" spans="1:21" ht="102" customHeight="1" x14ac:dyDescent="0.25">
      <c r="A18" s="90">
        <v>1</v>
      </c>
      <c r="B18" s="91">
        <v>5</v>
      </c>
      <c r="C18" s="92" t="s">
        <v>131</v>
      </c>
      <c r="D18" s="93" t="s">
        <v>132</v>
      </c>
      <c r="E18" s="92" t="s">
        <v>241</v>
      </c>
      <c r="F18" s="100"/>
      <c r="G18" s="101">
        <v>5</v>
      </c>
      <c r="H18" s="102" t="s">
        <v>26</v>
      </c>
      <c r="I18" s="103" t="s">
        <v>153</v>
      </c>
      <c r="J18" s="104" t="s">
        <v>116</v>
      </c>
      <c r="K18" s="106" t="s">
        <v>91</v>
      </c>
      <c r="L18" s="107">
        <v>2936000</v>
      </c>
      <c r="M18" s="105" t="s">
        <v>268</v>
      </c>
      <c r="N18" s="105"/>
      <c r="O18" s="106" t="s">
        <v>91</v>
      </c>
      <c r="P18" s="105">
        <f t="shared" si="3"/>
        <v>3229600</v>
      </c>
      <c r="S18" s="68">
        <f t="shared" si="4"/>
        <v>293600</v>
      </c>
      <c r="U18" s="68"/>
    </row>
    <row r="19" spans="1:21" ht="135.75" customHeight="1" x14ac:dyDescent="0.25">
      <c r="A19" s="90">
        <v>1</v>
      </c>
      <c r="B19" s="91">
        <v>5</v>
      </c>
      <c r="C19" s="92" t="s">
        <v>131</v>
      </c>
      <c r="D19" s="93" t="s">
        <v>132</v>
      </c>
      <c r="E19" s="92" t="s">
        <v>242</v>
      </c>
      <c r="F19" s="100"/>
      <c r="G19" s="101">
        <v>6</v>
      </c>
      <c r="H19" s="102" t="s">
        <v>27</v>
      </c>
      <c r="I19" s="103" t="s">
        <v>154</v>
      </c>
      <c r="J19" s="104" t="s">
        <v>116</v>
      </c>
      <c r="K19" s="106" t="s">
        <v>107</v>
      </c>
      <c r="L19" s="107">
        <v>3750000</v>
      </c>
      <c r="M19" s="105" t="s">
        <v>268</v>
      </c>
      <c r="N19" s="105"/>
      <c r="O19" s="106" t="s">
        <v>107</v>
      </c>
      <c r="P19" s="105">
        <f t="shared" si="3"/>
        <v>4125000</v>
      </c>
      <c r="S19" s="68">
        <f t="shared" si="4"/>
        <v>375000</v>
      </c>
      <c r="U19" s="68"/>
    </row>
    <row r="20" spans="1:21" ht="51.75" customHeight="1" x14ac:dyDescent="0.25">
      <c r="A20" s="90">
        <v>1</v>
      </c>
      <c r="B20" s="91">
        <v>5</v>
      </c>
      <c r="C20" s="92" t="s">
        <v>131</v>
      </c>
      <c r="D20" s="93" t="s">
        <v>132</v>
      </c>
      <c r="E20" s="92" t="s">
        <v>243</v>
      </c>
      <c r="F20" s="100"/>
      <c r="G20" s="101">
        <v>7</v>
      </c>
      <c r="H20" s="102" t="s">
        <v>1</v>
      </c>
      <c r="I20" s="103" t="s">
        <v>155</v>
      </c>
      <c r="J20" s="104" t="s">
        <v>116</v>
      </c>
      <c r="K20" s="106" t="s">
        <v>97</v>
      </c>
      <c r="L20" s="107">
        <v>3388000</v>
      </c>
      <c r="M20" s="105" t="s">
        <v>268</v>
      </c>
      <c r="N20" s="105"/>
      <c r="O20" s="106" t="s">
        <v>97</v>
      </c>
      <c r="P20" s="105">
        <f t="shared" si="3"/>
        <v>3726800</v>
      </c>
      <c r="S20" s="68">
        <f t="shared" si="4"/>
        <v>338800</v>
      </c>
      <c r="U20" s="68"/>
    </row>
    <row r="21" spans="1:21" ht="61.5" customHeight="1" x14ac:dyDescent="0.25">
      <c r="A21" s="90">
        <v>1</v>
      </c>
      <c r="B21" s="91">
        <v>5</v>
      </c>
      <c r="C21" s="92" t="s">
        <v>131</v>
      </c>
      <c r="D21" s="93" t="s">
        <v>135</v>
      </c>
      <c r="E21" s="94"/>
      <c r="F21" s="95" t="s">
        <v>2</v>
      </c>
      <c r="G21" s="195" t="s">
        <v>3</v>
      </c>
      <c r="H21" s="196"/>
      <c r="I21" s="96" t="s">
        <v>221</v>
      </c>
      <c r="J21" s="104"/>
      <c r="K21" s="98">
        <v>1</v>
      </c>
      <c r="L21" s="108">
        <f>SUM(L22:L29)</f>
        <v>1791798409</v>
      </c>
      <c r="M21" s="108"/>
      <c r="N21" s="108"/>
      <c r="O21" s="98">
        <v>1</v>
      </c>
      <c r="P21" s="108">
        <f>SUM(P22:P29)</f>
        <v>1970978249.9000001</v>
      </c>
      <c r="S21" s="68">
        <f t="shared" si="4"/>
        <v>179179840.9000001</v>
      </c>
      <c r="U21" s="68"/>
    </row>
    <row r="22" spans="1:21" ht="61.5" customHeight="1" x14ac:dyDescent="0.25">
      <c r="A22" s="90">
        <v>1</v>
      </c>
      <c r="B22" s="91">
        <v>5</v>
      </c>
      <c r="C22" s="92" t="s">
        <v>131</v>
      </c>
      <c r="D22" s="93" t="s">
        <v>135</v>
      </c>
      <c r="E22" s="92" t="s">
        <v>237</v>
      </c>
      <c r="F22" s="100"/>
      <c r="G22" s="101">
        <v>1</v>
      </c>
      <c r="H22" s="102" t="s">
        <v>4</v>
      </c>
      <c r="I22" s="103" t="s">
        <v>156</v>
      </c>
      <c r="J22" s="104" t="s">
        <v>116</v>
      </c>
      <c r="K22" s="104" t="s">
        <v>269</v>
      </c>
      <c r="L22" s="128">
        <v>1776148409</v>
      </c>
      <c r="M22" s="105" t="s">
        <v>268</v>
      </c>
      <c r="N22" s="105"/>
      <c r="O22" s="104" t="s">
        <v>269</v>
      </c>
      <c r="P22" s="105">
        <f>L22+(10/100*L22)</f>
        <v>1953763249.9000001</v>
      </c>
      <c r="S22" s="68">
        <f t="shared" si="4"/>
        <v>177614840.9000001</v>
      </c>
      <c r="U22" s="68"/>
    </row>
    <row r="23" spans="1:21" ht="68.25" customHeight="1" x14ac:dyDescent="0.25">
      <c r="A23" s="90">
        <v>1</v>
      </c>
      <c r="B23" s="91">
        <v>5</v>
      </c>
      <c r="C23" s="92" t="s">
        <v>131</v>
      </c>
      <c r="D23" s="93" t="s">
        <v>135</v>
      </c>
      <c r="E23" s="92" t="s">
        <v>238</v>
      </c>
      <c r="F23" s="100"/>
      <c r="G23" s="101">
        <v>2</v>
      </c>
      <c r="H23" s="102" t="s">
        <v>5</v>
      </c>
      <c r="I23" s="96" t="s">
        <v>157</v>
      </c>
      <c r="J23" s="104" t="s">
        <v>116</v>
      </c>
      <c r="K23" s="106" t="s">
        <v>91</v>
      </c>
      <c r="L23" s="107">
        <v>0</v>
      </c>
      <c r="M23" s="105" t="s">
        <v>268</v>
      </c>
      <c r="N23" s="105"/>
      <c r="O23" s="106" t="s">
        <v>91</v>
      </c>
      <c r="P23" s="105">
        <f t="shared" ref="P23:P62" si="5">L23+(10/100*L23)</f>
        <v>0</v>
      </c>
      <c r="S23" s="68">
        <f t="shared" si="4"/>
        <v>0</v>
      </c>
      <c r="U23" s="68"/>
    </row>
    <row r="24" spans="1:21" ht="63" x14ac:dyDescent="0.25">
      <c r="A24" s="90">
        <v>1</v>
      </c>
      <c r="B24" s="91">
        <v>5</v>
      </c>
      <c r="C24" s="92" t="s">
        <v>131</v>
      </c>
      <c r="D24" s="93" t="s">
        <v>135</v>
      </c>
      <c r="E24" s="92" t="s">
        <v>239</v>
      </c>
      <c r="F24" s="100"/>
      <c r="G24" s="101">
        <v>3</v>
      </c>
      <c r="H24" s="102" t="s">
        <v>28</v>
      </c>
      <c r="I24" s="103" t="s">
        <v>158</v>
      </c>
      <c r="J24" s="104" t="s">
        <v>116</v>
      </c>
      <c r="K24" s="106" t="s">
        <v>91</v>
      </c>
      <c r="L24" s="107">
        <v>0</v>
      </c>
      <c r="M24" s="105" t="s">
        <v>268</v>
      </c>
      <c r="N24" s="105"/>
      <c r="O24" s="106" t="s">
        <v>91</v>
      </c>
      <c r="P24" s="105">
        <f t="shared" si="5"/>
        <v>0</v>
      </c>
      <c r="S24" s="68">
        <f t="shared" si="4"/>
        <v>0</v>
      </c>
      <c r="U24" s="68"/>
    </row>
    <row r="25" spans="1:21" ht="64.5" customHeight="1" x14ac:dyDescent="0.25">
      <c r="A25" s="90">
        <v>1</v>
      </c>
      <c r="B25" s="91">
        <v>5</v>
      </c>
      <c r="C25" s="92" t="s">
        <v>131</v>
      </c>
      <c r="D25" s="93" t="s">
        <v>135</v>
      </c>
      <c r="E25" s="92" t="s">
        <v>240</v>
      </c>
      <c r="F25" s="100"/>
      <c r="G25" s="101">
        <v>4</v>
      </c>
      <c r="H25" s="102" t="s">
        <v>29</v>
      </c>
      <c r="I25" s="103" t="s">
        <v>159</v>
      </c>
      <c r="J25" s="104" t="s">
        <v>116</v>
      </c>
      <c r="K25" s="106" t="s">
        <v>91</v>
      </c>
      <c r="L25" s="107">
        <v>0</v>
      </c>
      <c r="M25" s="105" t="s">
        <v>268</v>
      </c>
      <c r="N25" s="105"/>
      <c r="O25" s="106" t="s">
        <v>91</v>
      </c>
      <c r="P25" s="105">
        <f t="shared" si="5"/>
        <v>0</v>
      </c>
      <c r="S25" s="68">
        <f t="shared" si="4"/>
        <v>0</v>
      </c>
      <c r="U25" s="68"/>
    </row>
    <row r="26" spans="1:21" ht="102" customHeight="1" x14ac:dyDescent="0.25">
      <c r="A26" s="90">
        <v>1</v>
      </c>
      <c r="B26" s="91">
        <v>5</v>
      </c>
      <c r="C26" s="92" t="s">
        <v>131</v>
      </c>
      <c r="D26" s="93" t="s">
        <v>135</v>
      </c>
      <c r="E26" s="92" t="s">
        <v>241</v>
      </c>
      <c r="F26" s="100"/>
      <c r="G26" s="101">
        <v>5</v>
      </c>
      <c r="H26" s="102" t="s">
        <v>136</v>
      </c>
      <c r="I26" s="103" t="s">
        <v>160</v>
      </c>
      <c r="J26" s="104" t="s">
        <v>116</v>
      </c>
      <c r="K26" s="106" t="s">
        <v>107</v>
      </c>
      <c r="L26" s="107">
        <v>11342000</v>
      </c>
      <c r="M26" s="105" t="s">
        <v>268</v>
      </c>
      <c r="N26" s="105"/>
      <c r="O26" s="106" t="s">
        <v>107</v>
      </c>
      <c r="P26" s="105">
        <f t="shared" si="5"/>
        <v>12476200</v>
      </c>
      <c r="S26" s="68">
        <f t="shared" si="4"/>
        <v>1134200</v>
      </c>
      <c r="U26" s="68"/>
    </row>
    <row r="27" spans="1:21" ht="76.5" customHeight="1" x14ac:dyDescent="0.25">
      <c r="A27" s="90">
        <v>1</v>
      </c>
      <c r="B27" s="91">
        <v>5</v>
      </c>
      <c r="C27" s="92" t="s">
        <v>131</v>
      </c>
      <c r="D27" s="93" t="s">
        <v>135</v>
      </c>
      <c r="E27" s="92" t="s">
        <v>242</v>
      </c>
      <c r="F27" s="100"/>
      <c r="G27" s="101">
        <v>6</v>
      </c>
      <c r="H27" s="102" t="s">
        <v>6</v>
      </c>
      <c r="I27" s="103" t="s">
        <v>161</v>
      </c>
      <c r="J27" s="104" t="s">
        <v>116</v>
      </c>
      <c r="K27" s="106" t="s">
        <v>91</v>
      </c>
      <c r="L27" s="107">
        <v>4308000</v>
      </c>
      <c r="M27" s="105" t="s">
        <v>268</v>
      </c>
      <c r="N27" s="105"/>
      <c r="O27" s="106" t="s">
        <v>91</v>
      </c>
      <c r="P27" s="105">
        <f t="shared" si="5"/>
        <v>4738800</v>
      </c>
      <c r="S27" s="68">
        <f t="shared" si="4"/>
        <v>430800</v>
      </c>
      <c r="U27" s="68"/>
    </row>
    <row r="28" spans="1:21" ht="148.5" customHeight="1" x14ac:dyDescent="0.25">
      <c r="A28" s="90">
        <v>1</v>
      </c>
      <c r="B28" s="91">
        <v>5</v>
      </c>
      <c r="C28" s="92" t="s">
        <v>131</v>
      </c>
      <c r="D28" s="93" t="s">
        <v>135</v>
      </c>
      <c r="E28" s="92" t="s">
        <v>243</v>
      </c>
      <c r="F28" s="100"/>
      <c r="G28" s="101">
        <v>7</v>
      </c>
      <c r="H28" s="102" t="s">
        <v>30</v>
      </c>
      <c r="I28" s="103" t="s">
        <v>162</v>
      </c>
      <c r="J28" s="104" t="s">
        <v>116</v>
      </c>
      <c r="K28" s="106" t="s">
        <v>107</v>
      </c>
      <c r="L28" s="107">
        <v>0</v>
      </c>
      <c r="M28" s="105" t="s">
        <v>268</v>
      </c>
      <c r="N28" s="105"/>
      <c r="O28" s="106" t="s">
        <v>107</v>
      </c>
      <c r="P28" s="105">
        <f t="shared" si="5"/>
        <v>0</v>
      </c>
      <c r="S28" s="68">
        <f t="shared" si="4"/>
        <v>0</v>
      </c>
      <c r="U28" s="68"/>
    </row>
    <row r="29" spans="1:21" ht="63" x14ac:dyDescent="0.25">
      <c r="A29" s="90">
        <v>1</v>
      </c>
      <c r="B29" s="91">
        <v>5</v>
      </c>
      <c r="C29" s="92" t="s">
        <v>131</v>
      </c>
      <c r="D29" s="93" t="s">
        <v>135</v>
      </c>
      <c r="E29" s="92" t="s">
        <v>244</v>
      </c>
      <c r="F29" s="100"/>
      <c r="G29" s="101">
        <v>8</v>
      </c>
      <c r="H29" s="102" t="s">
        <v>31</v>
      </c>
      <c r="I29" s="103" t="s">
        <v>163</v>
      </c>
      <c r="J29" s="104" t="s">
        <v>116</v>
      </c>
      <c r="K29" s="106" t="s">
        <v>91</v>
      </c>
      <c r="L29" s="107">
        <v>0</v>
      </c>
      <c r="M29" s="105" t="s">
        <v>268</v>
      </c>
      <c r="N29" s="105"/>
      <c r="O29" s="106" t="s">
        <v>91</v>
      </c>
      <c r="P29" s="105">
        <f t="shared" si="5"/>
        <v>0</v>
      </c>
      <c r="S29" s="68">
        <f t="shared" si="4"/>
        <v>0</v>
      </c>
      <c r="U29" s="68"/>
    </row>
    <row r="30" spans="1:21" ht="86.25" customHeight="1" x14ac:dyDescent="0.25">
      <c r="A30" s="90">
        <v>1</v>
      </c>
      <c r="B30" s="91">
        <v>5</v>
      </c>
      <c r="C30" s="92" t="s">
        <v>131</v>
      </c>
      <c r="D30" s="93" t="s">
        <v>137</v>
      </c>
      <c r="E30" s="94"/>
      <c r="F30" s="95" t="s">
        <v>7</v>
      </c>
      <c r="G30" s="195" t="s">
        <v>32</v>
      </c>
      <c r="H30" s="196"/>
      <c r="I30" s="127" t="s">
        <v>222</v>
      </c>
      <c r="J30" s="110"/>
      <c r="K30" s="111">
        <v>1</v>
      </c>
      <c r="L30" s="108">
        <f>SUM(L31:L34)</f>
        <v>8050000</v>
      </c>
      <c r="M30" s="108"/>
      <c r="N30" s="108"/>
      <c r="O30" s="111">
        <v>1</v>
      </c>
      <c r="P30" s="108">
        <f>SUM(P31:P34)</f>
        <v>8855000</v>
      </c>
      <c r="S30" s="68">
        <f t="shared" si="4"/>
        <v>805000</v>
      </c>
      <c r="U30" s="68"/>
    </row>
    <row r="31" spans="1:21" ht="65.25" customHeight="1" x14ac:dyDescent="0.25">
      <c r="A31" s="90">
        <v>1</v>
      </c>
      <c r="B31" s="91">
        <v>5</v>
      </c>
      <c r="C31" s="92" t="s">
        <v>131</v>
      </c>
      <c r="D31" s="93" t="s">
        <v>137</v>
      </c>
      <c r="E31" s="92" t="s">
        <v>237</v>
      </c>
      <c r="F31" s="100"/>
      <c r="G31" s="101">
        <v>1</v>
      </c>
      <c r="H31" s="102" t="s">
        <v>33</v>
      </c>
      <c r="I31" s="103" t="s">
        <v>164</v>
      </c>
      <c r="J31" s="104" t="s">
        <v>116</v>
      </c>
      <c r="K31" s="106" t="s">
        <v>91</v>
      </c>
      <c r="L31" s="107">
        <v>0</v>
      </c>
      <c r="M31" s="105" t="s">
        <v>268</v>
      </c>
      <c r="N31" s="105"/>
      <c r="O31" s="106" t="s">
        <v>91</v>
      </c>
      <c r="P31" s="105">
        <f t="shared" si="5"/>
        <v>0</v>
      </c>
      <c r="S31" s="68">
        <f t="shared" si="4"/>
        <v>0</v>
      </c>
      <c r="U31" s="68"/>
    </row>
    <row r="32" spans="1:21" ht="53.25" customHeight="1" x14ac:dyDescent="0.25">
      <c r="A32" s="90">
        <v>1</v>
      </c>
      <c r="B32" s="91">
        <v>5</v>
      </c>
      <c r="C32" s="92" t="s">
        <v>131</v>
      </c>
      <c r="D32" s="93" t="s">
        <v>137</v>
      </c>
      <c r="E32" s="92" t="s">
        <v>238</v>
      </c>
      <c r="F32" s="100"/>
      <c r="G32" s="101">
        <v>2</v>
      </c>
      <c r="H32" s="102" t="s">
        <v>34</v>
      </c>
      <c r="I32" s="103" t="s">
        <v>165</v>
      </c>
      <c r="J32" s="104" t="s">
        <v>116</v>
      </c>
      <c r="K32" s="106" t="s">
        <v>91</v>
      </c>
      <c r="L32" s="107">
        <v>0</v>
      </c>
      <c r="M32" s="105" t="s">
        <v>268</v>
      </c>
      <c r="N32" s="105"/>
      <c r="O32" s="106" t="s">
        <v>91</v>
      </c>
      <c r="P32" s="105">
        <f t="shared" si="5"/>
        <v>0</v>
      </c>
      <c r="S32" s="68">
        <f t="shared" si="4"/>
        <v>0</v>
      </c>
      <c r="U32" s="68"/>
    </row>
    <row r="33" spans="1:21" ht="85.5" customHeight="1" x14ac:dyDescent="0.25">
      <c r="A33" s="90">
        <v>1</v>
      </c>
      <c r="B33" s="91">
        <v>5</v>
      </c>
      <c r="C33" s="92" t="s">
        <v>131</v>
      </c>
      <c r="D33" s="93" t="s">
        <v>137</v>
      </c>
      <c r="E33" s="92" t="s">
        <v>241</v>
      </c>
      <c r="F33" s="100"/>
      <c r="G33" s="101">
        <v>3</v>
      </c>
      <c r="H33" s="102" t="s">
        <v>35</v>
      </c>
      <c r="I33" s="103" t="s">
        <v>166</v>
      </c>
      <c r="J33" s="104" t="s">
        <v>116</v>
      </c>
      <c r="K33" s="106" t="s">
        <v>107</v>
      </c>
      <c r="L33" s="107">
        <v>0</v>
      </c>
      <c r="M33" s="105" t="s">
        <v>268</v>
      </c>
      <c r="N33" s="105"/>
      <c r="O33" s="106" t="s">
        <v>107</v>
      </c>
      <c r="P33" s="105">
        <f t="shared" si="5"/>
        <v>0</v>
      </c>
      <c r="S33" s="68">
        <f t="shared" si="4"/>
        <v>0</v>
      </c>
      <c r="U33" s="68"/>
    </row>
    <row r="34" spans="1:21" ht="63" x14ac:dyDescent="0.25">
      <c r="A34" s="90">
        <v>1</v>
      </c>
      <c r="B34" s="91">
        <v>5</v>
      </c>
      <c r="C34" s="92" t="s">
        <v>131</v>
      </c>
      <c r="D34" s="93" t="s">
        <v>137</v>
      </c>
      <c r="E34" s="92" t="s">
        <v>242</v>
      </c>
      <c r="F34" s="100"/>
      <c r="G34" s="101">
        <v>4</v>
      </c>
      <c r="H34" s="102" t="s">
        <v>36</v>
      </c>
      <c r="I34" s="103" t="s">
        <v>167</v>
      </c>
      <c r="J34" s="104" t="s">
        <v>116</v>
      </c>
      <c r="K34" s="106" t="s">
        <v>95</v>
      </c>
      <c r="L34" s="107">
        <v>8050000</v>
      </c>
      <c r="M34" s="105" t="s">
        <v>268</v>
      </c>
      <c r="N34" s="105"/>
      <c r="O34" s="106" t="s">
        <v>95</v>
      </c>
      <c r="P34" s="105">
        <f t="shared" si="5"/>
        <v>8855000</v>
      </c>
      <c r="S34" s="68">
        <f t="shared" si="4"/>
        <v>805000</v>
      </c>
      <c r="U34" s="68"/>
    </row>
    <row r="35" spans="1:21" ht="90.75" customHeight="1" x14ac:dyDescent="0.25">
      <c r="A35" s="90">
        <v>1</v>
      </c>
      <c r="B35" s="91">
        <v>5</v>
      </c>
      <c r="C35" s="92" t="s">
        <v>131</v>
      </c>
      <c r="D35" s="93" t="s">
        <v>138</v>
      </c>
      <c r="E35" s="94"/>
      <c r="F35" s="95" t="s">
        <v>15</v>
      </c>
      <c r="G35" s="195" t="s">
        <v>37</v>
      </c>
      <c r="H35" s="196"/>
      <c r="I35" s="127" t="s">
        <v>223</v>
      </c>
      <c r="J35" s="110"/>
      <c r="K35" s="111">
        <v>1</v>
      </c>
      <c r="L35" s="108">
        <f t="shared" ref="L35" si="6">SUM(L36:L39)</f>
        <v>66053000</v>
      </c>
      <c r="M35" s="108"/>
      <c r="N35" s="108"/>
      <c r="O35" s="111">
        <v>1</v>
      </c>
      <c r="P35" s="108">
        <f t="shared" ref="P35" si="7">SUM(P36:P39)</f>
        <v>72658300</v>
      </c>
      <c r="S35" s="68">
        <f t="shared" si="4"/>
        <v>6605300</v>
      </c>
      <c r="U35" s="68"/>
    </row>
    <row r="36" spans="1:21" ht="68.25" customHeight="1" x14ac:dyDescent="0.25">
      <c r="A36" s="90">
        <v>1</v>
      </c>
      <c r="B36" s="91">
        <v>5</v>
      </c>
      <c r="C36" s="92" t="s">
        <v>131</v>
      </c>
      <c r="D36" s="93" t="s">
        <v>138</v>
      </c>
      <c r="E36" s="92" t="s">
        <v>237</v>
      </c>
      <c r="F36" s="100"/>
      <c r="G36" s="101">
        <v>1</v>
      </c>
      <c r="H36" s="102" t="s">
        <v>38</v>
      </c>
      <c r="I36" s="103" t="s">
        <v>168</v>
      </c>
      <c r="J36" s="104" t="s">
        <v>116</v>
      </c>
      <c r="K36" s="106" t="s">
        <v>270</v>
      </c>
      <c r="L36" s="107">
        <v>0</v>
      </c>
      <c r="M36" s="105" t="s">
        <v>268</v>
      </c>
      <c r="N36" s="105"/>
      <c r="O36" s="106" t="s">
        <v>270</v>
      </c>
      <c r="P36" s="105">
        <f t="shared" si="5"/>
        <v>0</v>
      </c>
      <c r="S36" s="68">
        <f t="shared" si="4"/>
        <v>0</v>
      </c>
      <c r="U36" s="68"/>
    </row>
    <row r="37" spans="1:21" ht="64.5" customHeight="1" x14ac:dyDescent="0.25">
      <c r="A37" s="90">
        <v>1</v>
      </c>
      <c r="B37" s="91">
        <v>5</v>
      </c>
      <c r="C37" s="92" t="s">
        <v>131</v>
      </c>
      <c r="D37" s="93" t="s">
        <v>138</v>
      </c>
      <c r="E37" s="92" t="s">
        <v>238</v>
      </c>
      <c r="F37" s="100"/>
      <c r="G37" s="101">
        <v>2</v>
      </c>
      <c r="H37" s="102" t="s">
        <v>39</v>
      </c>
      <c r="I37" s="103" t="s">
        <v>169</v>
      </c>
      <c r="J37" s="104" t="s">
        <v>116</v>
      </c>
      <c r="K37" s="106" t="s">
        <v>271</v>
      </c>
      <c r="L37" s="107">
        <v>0</v>
      </c>
      <c r="M37" s="105" t="s">
        <v>268</v>
      </c>
      <c r="N37" s="105"/>
      <c r="O37" s="106" t="s">
        <v>271</v>
      </c>
      <c r="P37" s="105">
        <f t="shared" si="5"/>
        <v>0</v>
      </c>
      <c r="S37" s="68">
        <f t="shared" si="4"/>
        <v>0</v>
      </c>
      <c r="U37" s="68"/>
    </row>
    <row r="38" spans="1:21" ht="75" customHeight="1" x14ac:dyDescent="0.25">
      <c r="A38" s="90">
        <v>1</v>
      </c>
      <c r="B38" s="91">
        <v>5</v>
      </c>
      <c r="C38" s="92" t="s">
        <v>131</v>
      </c>
      <c r="D38" s="93" t="s">
        <v>138</v>
      </c>
      <c r="E38" s="92" t="s">
        <v>241</v>
      </c>
      <c r="F38" s="100"/>
      <c r="G38" s="101">
        <v>3</v>
      </c>
      <c r="H38" s="102" t="s">
        <v>40</v>
      </c>
      <c r="I38" s="103" t="s">
        <v>170</v>
      </c>
      <c r="J38" s="104" t="s">
        <v>116</v>
      </c>
      <c r="K38" s="106" t="s">
        <v>91</v>
      </c>
      <c r="L38" s="107">
        <v>0</v>
      </c>
      <c r="M38" s="105" t="s">
        <v>268</v>
      </c>
      <c r="N38" s="105"/>
      <c r="O38" s="106" t="s">
        <v>91</v>
      </c>
      <c r="P38" s="105">
        <f t="shared" si="5"/>
        <v>0</v>
      </c>
      <c r="S38" s="68">
        <f t="shared" si="4"/>
        <v>0</v>
      </c>
      <c r="U38" s="68"/>
    </row>
    <row r="39" spans="1:21" ht="78.75" x14ac:dyDescent="0.25">
      <c r="A39" s="90">
        <v>1</v>
      </c>
      <c r="B39" s="91">
        <v>5</v>
      </c>
      <c r="C39" s="92" t="s">
        <v>131</v>
      </c>
      <c r="D39" s="93" t="s">
        <v>138</v>
      </c>
      <c r="E39" s="92" t="s">
        <v>245</v>
      </c>
      <c r="F39" s="100"/>
      <c r="G39" s="101">
        <v>4</v>
      </c>
      <c r="H39" s="102" t="s">
        <v>41</v>
      </c>
      <c r="I39" s="103" t="s">
        <v>171</v>
      </c>
      <c r="J39" s="104" t="s">
        <v>116</v>
      </c>
      <c r="K39" s="106" t="s">
        <v>255</v>
      </c>
      <c r="L39" s="107">
        <v>66053000</v>
      </c>
      <c r="M39" s="105" t="s">
        <v>268</v>
      </c>
      <c r="N39" s="105"/>
      <c r="O39" s="106" t="s">
        <v>255</v>
      </c>
      <c r="P39" s="105">
        <f t="shared" si="5"/>
        <v>72658300</v>
      </c>
      <c r="S39" s="68">
        <f t="shared" si="4"/>
        <v>6605300</v>
      </c>
      <c r="U39" s="68"/>
    </row>
    <row r="40" spans="1:21" ht="67.5" customHeight="1" x14ac:dyDescent="0.25">
      <c r="A40" s="90">
        <v>1</v>
      </c>
      <c r="B40" s="91">
        <v>5</v>
      </c>
      <c r="C40" s="92" t="s">
        <v>131</v>
      </c>
      <c r="D40" s="93" t="s">
        <v>139</v>
      </c>
      <c r="E40" s="94"/>
      <c r="F40" s="95" t="s">
        <v>42</v>
      </c>
      <c r="G40" s="195" t="s">
        <v>43</v>
      </c>
      <c r="H40" s="196"/>
      <c r="I40" s="127" t="s">
        <v>224</v>
      </c>
      <c r="J40" s="110"/>
      <c r="K40" s="111">
        <v>1</v>
      </c>
      <c r="L40" s="108">
        <f t="shared" ref="L40" si="8">SUM(L41:L49)</f>
        <v>341300000</v>
      </c>
      <c r="M40" s="108"/>
      <c r="N40" s="108"/>
      <c r="O40" s="111">
        <v>1</v>
      </c>
      <c r="P40" s="108">
        <f t="shared" ref="P40" si="9">SUM(P41:P49)</f>
        <v>375430000</v>
      </c>
      <c r="S40" s="68">
        <f t="shared" si="4"/>
        <v>34130000</v>
      </c>
      <c r="U40" s="68"/>
    </row>
    <row r="41" spans="1:21" ht="92.25" customHeight="1" x14ac:dyDescent="0.25">
      <c r="A41" s="90">
        <v>1</v>
      </c>
      <c r="B41" s="91">
        <v>5</v>
      </c>
      <c r="C41" s="92" t="s">
        <v>131</v>
      </c>
      <c r="D41" s="93" t="s">
        <v>139</v>
      </c>
      <c r="E41" s="92" t="s">
        <v>237</v>
      </c>
      <c r="F41" s="100"/>
      <c r="G41" s="101">
        <v>1</v>
      </c>
      <c r="H41" s="102" t="s">
        <v>10</v>
      </c>
      <c r="I41" s="103" t="s">
        <v>172</v>
      </c>
      <c r="J41" s="104" t="s">
        <v>116</v>
      </c>
      <c r="K41" s="106" t="s">
        <v>106</v>
      </c>
      <c r="L41" s="107">
        <v>8240000</v>
      </c>
      <c r="M41" s="105" t="s">
        <v>268</v>
      </c>
      <c r="N41" s="105"/>
      <c r="O41" s="106" t="s">
        <v>106</v>
      </c>
      <c r="P41" s="105">
        <f t="shared" si="5"/>
        <v>9064000</v>
      </c>
      <c r="S41" s="68">
        <f t="shared" si="4"/>
        <v>824000</v>
      </c>
      <c r="U41" s="68"/>
    </row>
    <row r="42" spans="1:21" ht="69" customHeight="1" x14ac:dyDescent="0.25">
      <c r="A42" s="90">
        <v>1</v>
      </c>
      <c r="B42" s="91">
        <v>5</v>
      </c>
      <c r="C42" s="92" t="s">
        <v>131</v>
      </c>
      <c r="D42" s="93" t="s">
        <v>139</v>
      </c>
      <c r="E42" s="92" t="s">
        <v>238</v>
      </c>
      <c r="F42" s="100"/>
      <c r="G42" s="101">
        <v>2</v>
      </c>
      <c r="H42" s="102" t="s">
        <v>11</v>
      </c>
      <c r="I42" s="103" t="s">
        <v>173</v>
      </c>
      <c r="J42" s="104" t="s">
        <v>116</v>
      </c>
      <c r="K42" s="106" t="s">
        <v>272</v>
      </c>
      <c r="L42" s="107">
        <v>0</v>
      </c>
      <c r="M42" s="105" t="s">
        <v>268</v>
      </c>
      <c r="N42" s="105"/>
      <c r="O42" s="106" t="s">
        <v>272</v>
      </c>
      <c r="P42" s="105">
        <f t="shared" si="5"/>
        <v>0</v>
      </c>
      <c r="S42" s="68">
        <f t="shared" si="4"/>
        <v>0</v>
      </c>
      <c r="U42" s="68"/>
    </row>
    <row r="43" spans="1:21" ht="55.5" customHeight="1" x14ac:dyDescent="0.25">
      <c r="A43" s="90">
        <v>1</v>
      </c>
      <c r="B43" s="91">
        <v>5</v>
      </c>
      <c r="C43" s="92" t="s">
        <v>131</v>
      </c>
      <c r="D43" s="93" t="s">
        <v>139</v>
      </c>
      <c r="E43" s="92" t="s">
        <v>239</v>
      </c>
      <c r="F43" s="100"/>
      <c r="G43" s="101">
        <v>3</v>
      </c>
      <c r="H43" s="102" t="s">
        <v>12</v>
      </c>
      <c r="I43" s="96" t="s">
        <v>174</v>
      </c>
      <c r="J43" s="104" t="s">
        <v>116</v>
      </c>
      <c r="K43" s="106" t="s">
        <v>273</v>
      </c>
      <c r="L43" s="107">
        <v>0</v>
      </c>
      <c r="M43" s="105" t="s">
        <v>268</v>
      </c>
      <c r="N43" s="105"/>
      <c r="O43" s="106" t="s">
        <v>273</v>
      </c>
      <c r="P43" s="105">
        <f t="shared" si="5"/>
        <v>0</v>
      </c>
      <c r="S43" s="68">
        <f t="shared" si="4"/>
        <v>0</v>
      </c>
      <c r="U43" s="68"/>
    </row>
    <row r="44" spans="1:21" ht="55.5" customHeight="1" x14ac:dyDescent="0.25">
      <c r="A44" s="90">
        <v>1</v>
      </c>
      <c r="B44" s="91">
        <v>5</v>
      </c>
      <c r="C44" s="92" t="s">
        <v>131</v>
      </c>
      <c r="D44" s="93" t="s">
        <v>139</v>
      </c>
      <c r="E44" s="92" t="s">
        <v>240</v>
      </c>
      <c r="F44" s="100"/>
      <c r="G44" s="101">
        <v>4</v>
      </c>
      <c r="H44" s="102" t="s">
        <v>14</v>
      </c>
      <c r="I44" s="103" t="s">
        <v>175</v>
      </c>
      <c r="J44" s="104" t="s">
        <v>116</v>
      </c>
      <c r="K44" s="106" t="s">
        <v>274</v>
      </c>
      <c r="L44" s="107">
        <v>0</v>
      </c>
      <c r="M44" s="105" t="s">
        <v>268</v>
      </c>
      <c r="N44" s="105"/>
      <c r="O44" s="106" t="s">
        <v>274</v>
      </c>
      <c r="P44" s="105">
        <f t="shared" si="5"/>
        <v>0</v>
      </c>
      <c r="S44" s="68">
        <f t="shared" si="4"/>
        <v>0</v>
      </c>
      <c r="U44" s="68"/>
    </row>
    <row r="45" spans="1:21" ht="70.5" customHeight="1" x14ac:dyDescent="0.25">
      <c r="A45" s="90">
        <v>1</v>
      </c>
      <c r="B45" s="91">
        <v>5</v>
      </c>
      <c r="C45" s="92" t="s">
        <v>131</v>
      </c>
      <c r="D45" s="93" t="s">
        <v>139</v>
      </c>
      <c r="E45" s="92" t="s">
        <v>241</v>
      </c>
      <c r="F45" s="100"/>
      <c r="G45" s="101">
        <v>5</v>
      </c>
      <c r="H45" s="102" t="s">
        <v>9</v>
      </c>
      <c r="I45" s="103" t="s">
        <v>176</v>
      </c>
      <c r="J45" s="104" t="s">
        <v>116</v>
      </c>
      <c r="K45" s="106" t="s">
        <v>106</v>
      </c>
      <c r="L45" s="107">
        <v>12500000</v>
      </c>
      <c r="M45" s="105" t="s">
        <v>268</v>
      </c>
      <c r="N45" s="105"/>
      <c r="O45" s="106" t="s">
        <v>106</v>
      </c>
      <c r="P45" s="105">
        <f t="shared" si="5"/>
        <v>13750000</v>
      </c>
      <c r="S45" s="68">
        <f t="shared" si="4"/>
        <v>1250000</v>
      </c>
      <c r="U45" s="68"/>
    </row>
    <row r="46" spans="1:21" ht="80.25" customHeight="1" x14ac:dyDescent="0.25">
      <c r="A46" s="90">
        <v>1</v>
      </c>
      <c r="B46" s="91">
        <v>5</v>
      </c>
      <c r="C46" s="92" t="s">
        <v>131</v>
      </c>
      <c r="D46" s="93" t="s">
        <v>139</v>
      </c>
      <c r="E46" s="92" t="s">
        <v>242</v>
      </c>
      <c r="F46" s="100"/>
      <c r="G46" s="101">
        <v>6</v>
      </c>
      <c r="H46" s="102" t="s">
        <v>13</v>
      </c>
      <c r="I46" s="103" t="s">
        <v>177</v>
      </c>
      <c r="J46" s="104" t="s">
        <v>116</v>
      </c>
      <c r="K46" s="106" t="s">
        <v>91</v>
      </c>
      <c r="L46" s="107">
        <v>9200000</v>
      </c>
      <c r="M46" s="105" t="s">
        <v>268</v>
      </c>
      <c r="N46" s="105"/>
      <c r="O46" s="106" t="s">
        <v>91</v>
      </c>
      <c r="P46" s="105">
        <f t="shared" si="5"/>
        <v>10120000</v>
      </c>
      <c r="S46" s="68">
        <f t="shared" si="4"/>
        <v>920000</v>
      </c>
      <c r="U46" s="68"/>
    </row>
    <row r="47" spans="1:21" ht="48" customHeight="1" x14ac:dyDescent="0.25">
      <c r="A47" s="90">
        <v>1</v>
      </c>
      <c r="B47" s="91">
        <v>5</v>
      </c>
      <c r="C47" s="92" t="s">
        <v>131</v>
      </c>
      <c r="D47" s="93" t="s">
        <v>139</v>
      </c>
      <c r="E47" s="92" t="s">
        <v>244</v>
      </c>
      <c r="F47" s="100"/>
      <c r="G47" s="101">
        <v>7</v>
      </c>
      <c r="H47" s="102" t="s">
        <v>44</v>
      </c>
      <c r="I47" s="103" t="s">
        <v>178</v>
      </c>
      <c r="J47" s="104" t="s">
        <v>116</v>
      </c>
      <c r="K47" s="106" t="s">
        <v>275</v>
      </c>
      <c r="L47" s="107">
        <v>0</v>
      </c>
      <c r="M47" s="105" t="s">
        <v>268</v>
      </c>
      <c r="N47" s="105"/>
      <c r="O47" s="106" t="s">
        <v>275</v>
      </c>
      <c r="P47" s="105">
        <f t="shared" si="5"/>
        <v>0</v>
      </c>
      <c r="S47" s="68">
        <f t="shared" si="4"/>
        <v>0</v>
      </c>
      <c r="U47" s="68"/>
    </row>
    <row r="48" spans="1:21" ht="74.25" customHeight="1" x14ac:dyDescent="0.25">
      <c r="A48" s="90">
        <v>1</v>
      </c>
      <c r="B48" s="91">
        <v>5</v>
      </c>
      <c r="C48" s="92" t="s">
        <v>131</v>
      </c>
      <c r="D48" s="93" t="s">
        <v>139</v>
      </c>
      <c r="E48" s="92" t="s">
        <v>245</v>
      </c>
      <c r="F48" s="100"/>
      <c r="G48" s="101">
        <v>8</v>
      </c>
      <c r="H48" s="102" t="s">
        <v>45</v>
      </c>
      <c r="I48" s="103" t="s">
        <v>179</v>
      </c>
      <c r="J48" s="104" t="s">
        <v>116</v>
      </c>
      <c r="K48" s="106" t="s">
        <v>275</v>
      </c>
      <c r="L48" s="107">
        <v>311360000</v>
      </c>
      <c r="M48" s="105" t="s">
        <v>268</v>
      </c>
      <c r="N48" s="105"/>
      <c r="O48" s="106" t="s">
        <v>275</v>
      </c>
      <c r="P48" s="105">
        <f t="shared" si="5"/>
        <v>342496000</v>
      </c>
      <c r="S48" s="68">
        <f t="shared" si="4"/>
        <v>31136000</v>
      </c>
      <c r="U48" s="68"/>
    </row>
    <row r="49" spans="1:21" ht="100.5" customHeight="1" x14ac:dyDescent="0.25">
      <c r="A49" s="90">
        <v>1</v>
      </c>
      <c r="B49" s="91">
        <v>5</v>
      </c>
      <c r="C49" s="92" t="s">
        <v>131</v>
      </c>
      <c r="D49" s="93" t="s">
        <v>139</v>
      </c>
      <c r="E49" s="92" t="s">
        <v>246</v>
      </c>
      <c r="F49" s="100"/>
      <c r="G49" s="101">
        <v>9</v>
      </c>
      <c r="H49" s="102" t="s">
        <v>46</v>
      </c>
      <c r="I49" s="103" t="s">
        <v>180</v>
      </c>
      <c r="J49" s="104" t="s">
        <v>116</v>
      </c>
      <c r="K49" s="106" t="s">
        <v>91</v>
      </c>
      <c r="L49" s="107">
        <v>0</v>
      </c>
      <c r="M49" s="105" t="s">
        <v>268</v>
      </c>
      <c r="N49" s="105"/>
      <c r="O49" s="106" t="s">
        <v>91</v>
      </c>
      <c r="P49" s="105">
        <f t="shared" si="5"/>
        <v>0</v>
      </c>
      <c r="S49" s="68">
        <f t="shared" si="4"/>
        <v>0</v>
      </c>
      <c r="U49" s="68"/>
    </row>
    <row r="50" spans="1:21" ht="97.5" customHeight="1" x14ac:dyDescent="0.25">
      <c r="A50" s="90">
        <v>1</v>
      </c>
      <c r="B50" s="91">
        <v>5</v>
      </c>
      <c r="C50" s="92" t="s">
        <v>131</v>
      </c>
      <c r="D50" s="93" t="s">
        <v>140</v>
      </c>
      <c r="E50" s="94"/>
      <c r="F50" s="95" t="s">
        <v>47</v>
      </c>
      <c r="G50" s="195" t="s">
        <v>48</v>
      </c>
      <c r="H50" s="196"/>
      <c r="I50" s="127" t="s">
        <v>225</v>
      </c>
      <c r="J50" s="110"/>
      <c r="K50" s="111">
        <v>1</v>
      </c>
      <c r="L50" s="108">
        <f t="shared" ref="L50" si="10">SUM(L51:L58)</f>
        <v>77656000</v>
      </c>
      <c r="M50" s="108"/>
      <c r="N50" s="108"/>
      <c r="O50" s="111">
        <v>1</v>
      </c>
      <c r="P50" s="108">
        <f t="shared" ref="P50" si="11">SUM(P51:P58)</f>
        <v>85421600</v>
      </c>
      <c r="S50" s="68">
        <f t="shared" si="4"/>
        <v>7765600</v>
      </c>
      <c r="U50" s="68"/>
    </row>
    <row r="51" spans="1:21" ht="78.75" x14ac:dyDescent="0.25">
      <c r="A51" s="90">
        <v>1</v>
      </c>
      <c r="B51" s="91">
        <v>5</v>
      </c>
      <c r="C51" s="92" t="s">
        <v>131</v>
      </c>
      <c r="D51" s="93" t="s">
        <v>140</v>
      </c>
      <c r="E51" s="92" t="s">
        <v>237</v>
      </c>
      <c r="F51" s="100"/>
      <c r="G51" s="101">
        <v>1</v>
      </c>
      <c r="H51" s="102" t="s">
        <v>49</v>
      </c>
      <c r="I51" s="103" t="s">
        <v>181</v>
      </c>
      <c r="J51" s="104" t="s">
        <v>116</v>
      </c>
      <c r="K51" s="106" t="s">
        <v>100</v>
      </c>
      <c r="L51" s="107">
        <v>0</v>
      </c>
      <c r="M51" s="105" t="s">
        <v>268</v>
      </c>
      <c r="N51" s="105"/>
      <c r="O51" s="106" t="s">
        <v>100</v>
      </c>
      <c r="P51" s="105">
        <f t="shared" si="5"/>
        <v>0</v>
      </c>
      <c r="S51" s="68">
        <f t="shared" si="4"/>
        <v>0</v>
      </c>
      <c r="U51" s="68"/>
    </row>
    <row r="52" spans="1:21" ht="63" customHeight="1" x14ac:dyDescent="0.25">
      <c r="A52" s="90">
        <v>1</v>
      </c>
      <c r="B52" s="91">
        <v>5</v>
      </c>
      <c r="C52" s="92" t="s">
        <v>131</v>
      </c>
      <c r="D52" s="93" t="s">
        <v>140</v>
      </c>
      <c r="E52" s="92" t="s">
        <v>238</v>
      </c>
      <c r="F52" s="100"/>
      <c r="G52" s="101">
        <v>2</v>
      </c>
      <c r="H52" s="102" t="s">
        <v>50</v>
      </c>
      <c r="I52" s="103" t="s">
        <v>182</v>
      </c>
      <c r="J52" s="104" t="s">
        <v>116</v>
      </c>
      <c r="K52" s="106" t="s">
        <v>276</v>
      </c>
      <c r="L52" s="107">
        <v>0</v>
      </c>
      <c r="M52" s="105" t="s">
        <v>268</v>
      </c>
      <c r="N52" s="105"/>
      <c r="O52" s="106" t="s">
        <v>276</v>
      </c>
      <c r="P52" s="105">
        <f t="shared" si="5"/>
        <v>0</v>
      </c>
      <c r="S52" s="68">
        <f t="shared" si="4"/>
        <v>0</v>
      </c>
      <c r="U52" s="68"/>
    </row>
    <row r="53" spans="1:21" ht="47.25" customHeight="1" x14ac:dyDescent="0.25">
      <c r="A53" s="90">
        <v>1</v>
      </c>
      <c r="B53" s="91">
        <v>5</v>
      </c>
      <c r="C53" s="92" t="s">
        <v>131</v>
      </c>
      <c r="D53" s="93" t="s">
        <v>140</v>
      </c>
      <c r="E53" s="92" t="s">
        <v>241</v>
      </c>
      <c r="F53" s="100"/>
      <c r="G53" s="101">
        <v>3</v>
      </c>
      <c r="H53" s="102" t="s">
        <v>51</v>
      </c>
      <c r="I53" s="103" t="s">
        <v>183</v>
      </c>
      <c r="J53" s="104" t="s">
        <v>116</v>
      </c>
      <c r="K53" s="106" t="s">
        <v>103</v>
      </c>
      <c r="L53" s="107">
        <v>13000000</v>
      </c>
      <c r="M53" s="105" t="s">
        <v>268</v>
      </c>
      <c r="N53" s="105"/>
      <c r="O53" s="106" t="s">
        <v>103</v>
      </c>
      <c r="P53" s="105">
        <f t="shared" si="5"/>
        <v>14300000</v>
      </c>
      <c r="S53" s="68">
        <f t="shared" si="4"/>
        <v>1300000</v>
      </c>
      <c r="U53" s="68"/>
    </row>
    <row r="54" spans="1:21" ht="67.5" customHeight="1" x14ac:dyDescent="0.25">
      <c r="A54" s="90">
        <v>1</v>
      </c>
      <c r="B54" s="91">
        <v>5</v>
      </c>
      <c r="C54" s="92" t="s">
        <v>131</v>
      </c>
      <c r="D54" s="93" t="s">
        <v>140</v>
      </c>
      <c r="E54" s="92" t="s">
        <v>242</v>
      </c>
      <c r="F54" s="100"/>
      <c r="G54" s="101">
        <v>4</v>
      </c>
      <c r="H54" s="102" t="s">
        <v>52</v>
      </c>
      <c r="I54" s="103" t="s">
        <v>184</v>
      </c>
      <c r="J54" s="104" t="s">
        <v>116</v>
      </c>
      <c r="K54" s="106" t="s">
        <v>270</v>
      </c>
      <c r="L54" s="107">
        <v>64656000</v>
      </c>
      <c r="M54" s="105" t="s">
        <v>268</v>
      </c>
      <c r="N54" s="105"/>
      <c r="O54" s="106" t="s">
        <v>270</v>
      </c>
      <c r="P54" s="105">
        <f t="shared" si="5"/>
        <v>71121600</v>
      </c>
      <c r="S54" s="68">
        <f t="shared" si="4"/>
        <v>6465600</v>
      </c>
      <c r="U54" s="68"/>
    </row>
    <row r="55" spans="1:21" ht="55.5" customHeight="1" x14ac:dyDescent="0.25">
      <c r="A55" s="90">
        <v>1</v>
      </c>
      <c r="B55" s="91">
        <v>5</v>
      </c>
      <c r="C55" s="92" t="s">
        <v>131</v>
      </c>
      <c r="D55" s="93" t="s">
        <v>140</v>
      </c>
      <c r="E55" s="92" t="s">
        <v>243</v>
      </c>
      <c r="F55" s="100"/>
      <c r="G55" s="101">
        <v>5</v>
      </c>
      <c r="H55" s="102" t="s">
        <v>53</v>
      </c>
      <c r="I55" s="103" t="s">
        <v>185</v>
      </c>
      <c r="J55" s="104" t="s">
        <v>116</v>
      </c>
      <c r="K55" s="106" t="s">
        <v>102</v>
      </c>
      <c r="L55" s="107">
        <v>0</v>
      </c>
      <c r="M55" s="105" t="s">
        <v>268</v>
      </c>
      <c r="N55" s="105"/>
      <c r="O55" s="106" t="s">
        <v>102</v>
      </c>
      <c r="P55" s="105">
        <f t="shared" si="5"/>
        <v>0</v>
      </c>
      <c r="S55" s="68">
        <f t="shared" si="4"/>
        <v>0</v>
      </c>
      <c r="U55" s="68"/>
    </row>
    <row r="56" spans="1:21" ht="63" x14ac:dyDescent="0.25">
      <c r="A56" s="90">
        <v>1</v>
      </c>
      <c r="B56" s="91">
        <v>5</v>
      </c>
      <c r="C56" s="92" t="s">
        <v>131</v>
      </c>
      <c r="D56" s="93" t="s">
        <v>140</v>
      </c>
      <c r="E56" s="92" t="s">
        <v>245</v>
      </c>
      <c r="F56" s="100"/>
      <c r="G56" s="101">
        <v>6</v>
      </c>
      <c r="H56" s="102" t="s">
        <v>54</v>
      </c>
      <c r="I56" s="103" t="s">
        <v>186</v>
      </c>
      <c r="J56" s="104" t="s">
        <v>116</v>
      </c>
      <c r="K56" s="106" t="s">
        <v>100</v>
      </c>
      <c r="L56" s="107">
        <v>0</v>
      </c>
      <c r="M56" s="105" t="s">
        <v>268</v>
      </c>
      <c r="N56" s="105"/>
      <c r="O56" s="106" t="s">
        <v>100</v>
      </c>
      <c r="P56" s="105">
        <f t="shared" si="5"/>
        <v>0</v>
      </c>
      <c r="S56" s="68">
        <f t="shared" si="4"/>
        <v>0</v>
      </c>
      <c r="U56" s="68"/>
    </row>
    <row r="57" spans="1:21" ht="87" customHeight="1" x14ac:dyDescent="0.25">
      <c r="A57" s="90">
        <v>1</v>
      </c>
      <c r="B57" s="91">
        <v>5</v>
      </c>
      <c r="C57" s="92" t="s">
        <v>131</v>
      </c>
      <c r="D57" s="93" t="s">
        <v>140</v>
      </c>
      <c r="E57" s="92" t="s">
        <v>247</v>
      </c>
      <c r="F57" s="100"/>
      <c r="G57" s="101">
        <v>7</v>
      </c>
      <c r="H57" s="102" t="s">
        <v>55</v>
      </c>
      <c r="I57" s="103" t="s">
        <v>187</v>
      </c>
      <c r="J57" s="104" t="s">
        <v>116</v>
      </c>
      <c r="K57" s="106" t="s">
        <v>100</v>
      </c>
      <c r="L57" s="107">
        <v>0</v>
      </c>
      <c r="M57" s="105" t="s">
        <v>268</v>
      </c>
      <c r="N57" s="105"/>
      <c r="O57" s="106" t="s">
        <v>100</v>
      </c>
      <c r="P57" s="105">
        <f t="shared" si="5"/>
        <v>0</v>
      </c>
      <c r="S57" s="68">
        <f t="shared" si="4"/>
        <v>0</v>
      </c>
      <c r="U57" s="68"/>
    </row>
    <row r="58" spans="1:21" ht="79.5" customHeight="1" x14ac:dyDescent="0.25">
      <c r="A58" s="90">
        <v>1</v>
      </c>
      <c r="B58" s="91">
        <v>5</v>
      </c>
      <c r="C58" s="92" t="s">
        <v>131</v>
      </c>
      <c r="D58" s="93" t="s">
        <v>140</v>
      </c>
      <c r="E58" s="92" t="s">
        <v>246</v>
      </c>
      <c r="F58" s="100"/>
      <c r="G58" s="101">
        <v>8</v>
      </c>
      <c r="H58" s="102" t="s">
        <v>56</v>
      </c>
      <c r="I58" s="103" t="s">
        <v>188</v>
      </c>
      <c r="J58" s="104" t="s">
        <v>116</v>
      </c>
      <c r="K58" s="106" t="s">
        <v>100</v>
      </c>
      <c r="L58" s="107">
        <v>0</v>
      </c>
      <c r="M58" s="105" t="s">
        <v>268</v>
      </c>
      <c r="N58" s="105"/>
      <c r="O58" s="106" t="s">
        <v>100</v>
      </c>
      <c r="P58" s="105">
        <f t="shared" si="5"/>
        <v>0</v>
      </c>
      <c r="S58" s="68">
        <f t="shared" si="4"/>
        <v>0</v>
      </c>
      <c r="U58" s="68"/>
    </row>
    <row r="59" spans="1:21" ht="81" customHeight="1" x14ac:dyDescent="0.25">
      <c r="A59" s="90">
        <v>1</v>
      </c>
      <c r="B59" s="91">
        <v>5</v>
      </c>
      <c r="C59" s="92" t="s">
        <v>131</v>
      </c>
      <c r="D59" s="93" t="s">
        <v>141</v>
      </c>
      <c r="E59" s="91"/>
      <c r="F59" s="95" t="s">
        <v>57</v>
      </c>
      <c r="G59" s="195" t="s">
        <v>58</v>
      </c>
      <c r="H59" s="196"/>
      <c r="I59" s="127" t="s">
        <v>226</v>
      </c>
      <c r="J59" s="110"/>
      <c r="K59" s="111">
        <v>1</v>
      </c>
      <c r="L59" s="108">
        <f t="shared" ref="L59" si="12">SUM(L60:L62)</f>
        <v>307596000</v>
      </c>
      <c r="M59" s="108"/>
      <c r="N59" s="108"/>
      <c r="O59" s="111">
        <v>1</v>
      </c>
      <c r="P59" s="108">
        <f t="shared" ref="P59" si="13">SUM(P60:P62)</f>
        <v>338355600</v>
      </c>
      <c r="S59" s="68">
        <f t="shared" si="4"/>
        <v>30759600</v>
      </c>
      <c r="U59" s="68"/>
    </row>
    <row r="60" spans="1:21" ht="72" customHeight="1" x14ac:dyDescent="0.25">
      <c r="A60" s="90">
        <v>1</v>
      </c>
      <c r="B60" s="91">
        <v>5</v>
      </c>
      <c r="C60" s="92" t="s">
        <v>131</v>
      </c>
      <c r="D60" s="93" t="s">
        <v>141</v>
      </c>
      <c r="E60" s="92" t="s">
        <v>237</v>
      </c>
      <c r="F60" s="100"/>
      <c r="G60" s="101">
        <v>1</v>
      </c>
      <c r="H60" s="102" t="s">
        <v>8</v>
      </c>
      <c r="I60" s="96" t="s">
        <v>189</v>
      </c>
      <c r="J60" s="104" t="s">
        <v>116</v>
      </c>
      <c r="K60" s="106" t="s">
        <v>107</v>
      </c>
      <c r="L60" s="107">
        <v>5790000</v>
      </c>
      <c r="M60" s="105" t="s">
        <v>268</v>
      </c>
      <c r="N60" s="105"/>
      <c r="O60" s="106" t="s">
        <v>107</v>
      </c>
      <c r="P60" s="105">
        <f t="shared" si="5"/>
        <v>6369000</v>
      </c>
      <c r="S60" s="68">
        <f t="shared" si="4"/>
        <v>579000</v>
      </c>
      <c r="U60" s="68"/>
    </row>
    <row r="61" spans="1:21" ht="87.75" customHeight="1" x14ac:dyDescent="0.25">
      <c r="A61" s="90">
        <v>1</v>
      </c>
      <c r="B61" s="91">
        <v>5</v>
      </c>
      <c r="C61" s="92" t="s">
        <v>131</v>
      </c>
      <c r="D61" s="93" t="s">
        <v>141</v>
      </c>
      <c r="E61" s="92" t="s">
        <v>238</v>
      </c>
      <c r="F61" s="100"/>
      <c r="G61" s="101">
        <v>2</v>
      </c>
      <c r="H61" s="102" t="s">
        <v>59</v>
      </c>
      <c r="I61" s="96" t="s">
        <v>190</v>
      </c>
      <c r="J61" s="104" t="s">
        <v>116</v>
      </c>
      <c r="K61" s="106" t="s">
        <v>107</v>
      </c>
      <c r="L61" s="107">
        <v>133252000</v>
      </c>
      <c r="M61" s="105" t="s">
        <v>268</v>
      </c>
      <c r="N61" s="105"/>
      <c r="O61" s="106" t="s">
        <v>107</v>
      </c>
      <c r="P61" s="105">
        <f t="shared" si="5"/>
        <v>146577200</v>
      </c>
      <c r="S61" s="68">
        <f t="shared" si="4"/>
        <v>13325200</v>
      </c>
      <c r="U61" s="68"/>
    </row>
    <row r="62" spans="1:21" ht="81.75" customHeight="1" x14ac:dyDescent="0.25">
      <c r="A62" s="90">
        <v>1</v>
      </c>
      <c r="B62" s="91">
        <v>5</v>
      </c>
      <c r="C62" s="92" t="s">
        <v>131</v>
      </c>
      <c r="D62" s="93" t="s">
        <v>141</v>
      </c>
      <c r="E62" s="92" t="s">
        <v>240</v>
      </c>
      <c r="F62" s="100"/>
      <c r="G62" s="101">
        <v>3</v>
      </c>
      <c r="H62" s="102" t="s">
        <v>60</v>
      </c>
      <c r="I62" s="96" t="s">
        <v>191</v>
      </c>
      <c r="J62" s="104" t="s">
        <v>116</v>
      </c>
      <c r="K62" s="106" t="s">
        <v>107</v>
      </c>
      <c r="L62" s="107">
        <v>168554000</v>
      </c>
      <c r="M62" s="105" t="s">
        <v>268</v>
      </c>
      <c r="N62" s="105"/>
      <c r="O62" s="106" t="s">
        <v>107</v>
      </c>
      <c r="P62" s="105">
        <f t="shared" si="5"/>
        <v>185409400</v>
      </c>
      <c r="S62" s="68">
        <f t="shared" si="4"/>
        <v>16855400</v>
      </c>
      <c r="U62" s="68"/>
    </row>
    <row r="63" spans="1:21" ht="112.5" customHeight="1" x14ac:dyDescent="0.25">
      <c r="A63" s="90">
        <v>1</v>
      </c>
      <c r="B63" s="91">
        <v>5</v>
      </c>
      <c r="C63" s="92" t="s">
        <v>131</v>
      </c>
      <c r="D63" s="93" t="s">
        <v>142</v>
      </c>
      <c r="E63" s="94"/>
      <c r="F63" s="95" t="s">
        <v>61</v>
      </c>
      <c r="G63" s="195" t="s">
        <v>117</v>
      </c>
      <c r="H63" s="196"/>
      <c r="I63" s="127" t="s">
        <v>227</v>
      </c>
      <c r="J63" s="110"/>
      <c r="K63" s="111">
        <v>1</v>
      </c>
      <c r="L63" s="108">
        <f t="shared" ref="L63" si="14">SUM(L64:L69)</f>
        <v>262900000</v>
      </c>
      <c r="M63" s="108"/>
      <c r="N63" s="108"/>
      <c r="O63" s="111">
        <v>1</v>
      </c>
      <c r="P63" s="108">
        <f t="shared" ref="P63" si="15">SUM(P64:P69)</f>
        <v>289190000</v>
      </c>
      <c r="S63" s="68">
        <f t="shared" si="4"/>
        <v>26290000</v>
      </c>
      <c r="U63" s="68"/>
    </row>
    <row r="64" spans="1:21" ht="101.25" customHeight="1" x14ac:dyDescent="0.25">
      <c r="A64" s="90">
        <v>1</v>
      </c>
      <c r="B64" s="91">
        <v>5</v>
      </c>
      <c r="C64" s="92" t="s">
        <v>131</v>
      </c>
      <c r="D64" s="93" t="s">
        <v>142</v>
      </c>
      <c r="E64" s="92" t="s">
        <v>237</v>
      </c>
      <c r="F64" s="100"/>
      <c r="G64" s="101">
        <v>1</v>
      </c>
      <c r="H64" s="102" t="s">
        <v>62</v>
      </c>
      <c r="I64" s="103" t="s">
        <v>192</v>
      </c>
      <c r="J64" s="104" t="s">
        <v>116</v>
      </c>
      <c r="K64" s="106" t="s">
        <v>100</v>
      </c>
      <c r="L64" s="107">
        <v>38630000</v>
      </c>
      <c r="M64" s="105" t="s">
        <v>268</v>
      </c>
      <c r="N64" s="105"/>
      <c r="O64" s="106" t="s">
        <v>100</v>
      </c>
      <c r="P64" s="105">
        <f t="shared" ref="P24:P69" si="16">L64+(10/100*L64)</f>
        <v>42493000</v>
      </c>
      <c r="S64" s="68">
        <f t="shared" si="4"/>
        <v>3863000</v>
      </c>
      <c r="U64" s="68"/>
    </row>
    <row r="65" spans="1:23" ht="106.5" customHeight="1" x14ac:dyDescent="0.25">
      <c r="A65" s="90">
        <v>1</v>
      </c>
      <c r="B65" s="91">
        <v>5</v>
      </c>
      <c r="C65" s="92" t="s">
        <v>131</v>
      </c>
      <c r="D65" s="93" t="s">
        <v>142</v>
      </c>
      <c r="E65" s="92" t="s">
        <v>238</v>
      </c>
      <c r="F65" s="100"/>
      <c r="G65" s="101">
        <v>2</v>
      </c>
      <c r="H65" s="102" t="s">
        <v>63</v>
      </c>
      <c r="I65" s="103" t="s">
        <v>193</v>
      </c>
      <c r="J65" s="104" t="s">
        <v>116</v>
      </c>
      <c r="K65" s="106" t="s">
        <v>103</v>
      </c>
      <c r="L65" s="107">
        <v>137120000</v>
      </c>
      <c r="M65" s="105" t="s">
        <v>268</v>
      </c>
      <c r="N65" s="105"/>
      <c r="O65" s="106" t="s">
        <v>103</v>
      </c>
      <c r="P65" s="105">
        <f t="shared" si="16"/>
        <v>150832000</v>
      </c>
      <c r="S65" s="68">
        <f t="shared" si="4"/>
        <v>13712000</v>
      </c>
      <c r="U65" s="68"/>
    </row>
    <row r="66" spans="1:23" ht="63.75" customHeight="1" x14ac:dyDescent="0.25">
      <c r="A66" s="90">
        <v>1</v>
      </c>
      <c r="B66" s="91">
        <v>5</v>
      </c>
      <c r="C66" s="92" t="s">
        <v>131</v>
      </c>
      <c r="D66" s="93" t="s">
        <v>142</v>
      </c>
      <c r="E66" s="92" t="s">
        <v>242</v>
      </c>
      <c r="F66" s="100"/>
      <c r="G66" s="101">
        <v>3</v>
      </c>
      <c r="H66" s="102" t="s">
        <v>64</v>
      </c>
      <c r="I66" s="103" t="s">
        <v>194</v>
      </c>
      <c r="J66" s="104" t="s">
        <v>116</v>
      </c>
      <c r="K66" s="106" t="s">
        <v>277</v>
      </c>
      <c r="L66" s="107">
        <v>23690000</v>
      </c>
      <c r="M66" s="105" t="s">
        <v>268</v>
      </c>
      <c r="N66" s="105"/>
      <c r="O66" s="106" t="s">
        <v>277</v>
      </c>
      <c r="P66" s="105">
        <f t="shared" si="16"/>
        <v>26059000</v>
      </c>
      <c r="S66" s="68">
        <f t="shared" si="4"/>
        <v>2369000</v>
      </c>
      <c r="U66" s="68"/>
    </row>
    <row r="67" spans="1:23" ht="47.25" customHeight="1" x14ac:dyDescent="0.25">
      <c r="A67" s="90">
        <v>1</v>
      </c>
      <c r="B67" s="91">
        <v>5</v>
      </c>
      <c r="C67" s="92" t="s">
        <v>131</v>
      </c>
      <c r="D67" s="93" t="s">
        <v>142</v>
      </c>
      <c r="E67" s="92" t="s">
        <v>243</v>
      </c>
      <c r="F67" s="100"/>
      <c r="G67" s="101">
        <v>4</v>
      </c>
      <c r="H67" s="102" t="s">
        <v>65</v>
      </c>
      <c r="I67" s="103" t="s">
        <v>195</v>
      </c>
      <c r="J67" s="104" t="s">
        <v>116</v>
      </c>
      <c r="K67" s="106" t="s">
        <v>100</v>
      </c>
      <c r="L67" s="107">
        <v>0</v>
      </c>
      <c r="M67" s="105" t="s">
        <v>268</v>
      </c>
      <c r="N67" s="105"/>
      <c r="O67" s="106" t="s">
        <v>100</v>
      </c>
      <c r="P67" s="105">
        <f t="shared" si="16"/>
        <v>0</v>
      </c>
      <c r="S67" s="68">
        <f t="shared" si="4"/>
        <v>0</v>
      </c>
      <c r="U67" s="68"/>
    </row>
    <row r="68" spans="1:23" ht="63" x14ac:dyDescent="0.25">
      <c r="A68" s="90">
        <v>1</v>
      </c>
      <c r="B68" s="91">
        <v>5</v>
      </c>
      <c r="C68" s="92" t="s">
        <v>131</v>
      </c>
      <c r="D68" s="93" t="s">
        <v>142</v>
      </c>
      <c r="E68" s="92" t="s">
        <v>245</v>
      </c>
      <c r="F68" s="100"/>
      <c r="G68" s="101">
        <v>5</v>
      </c>
      <c r="H68" s="102" t="s">
        <v>66</v>
      </c>
      <c r="I68" s="96" t="s">
        <v>196</v>
      </c>
      <c r="J68" s="104" t="s">
        <v>116</v>
      </c>
      <c r="K68" s="106" t="s">
        <v>100</v>
      </c>
      <c r="L68" s="107">
        <v>63460000</v>
      </c>
      <c r="M68" s="105" t="s">
        <v>268</v>
      </c>
      <c r="N68" s="105"/>
      <c r="O68" s="106" t="s">
        <v>100</v>
      </c>
      <c r="P68" s="105">
        <f t="shared" si="16"/>
        <v>69806000</v>
      </c>
      <c r="S68" s="68">
        <f t="shared" si="4"/>
        <v>6346000</v>
      </c>
      <c r="U68" s="68"/>
    </row>
    <row r="69" spans="1:23" ht="90" customHeight="1" x14ac:dyDescent="0.25">
      <c r="A69" s="90">
        <v>1</v>
      </c>
      <c r="B69" s="91">
        <v>5</v>
      </c>
      <c r="C69" s="92" t="s">
        <v>131</v>
      </c>
      <c r="D69" s="93" t="s">
        <v>142</v>
      </c>
      <c r="E69" s="92" t="s">
        <v>247</v>
      </c>
      <c r="F69" s="100"/>
      <c r="G69" s="101">
        <v>6</v>
      </c>
      <c r="H69" s="102" t="s">
        <v>67</v>
      </c>
      <c r="I69" s="96" t="s">
        <v>197</v>
      </c>
      <c r="J69" s="104" t="s">
        <v>116</v>
      </c>
      <c r="K69" s="106" t="s">
        <v>100</v>
      </c>
      <c r="L69" s="107">
        <v>0</v>
      </c>
      <c r="M69" s="105" t="s">
        <v>268</v>
      </c>
      <c r="N69" s="105"/>
      <c r="O69" s="106" t="s">
        <v>100</v>
      </c>
      <c r="P69" s="105">
        <f t="shared" si="16"/>
        <v>0</v>
      </c>
      <c r="S69" s="68">
        <f t="shared" si="4"/>
        <v>0</v>
      </c>
      <c r="U69" s="68"/>
    </row>
    <row r="70" spans="1:23" ht="87.75" customHeight="1" x14ac:dyDescent="0.25">
      <c r="A70" s="90">
        <v>1</v>
      </c>
      <c r="B70" s="92" t="s">
        <v>134</v>
      </c>
      <c r="C70" s="92" t="s">
        <v>133</v>
      </c>
      <c r="D70" s="109"/>
      <c r="E70" s="109"/>
      <c r="F70" s="221" t="s">
        <v>16</v>
      </c>
      <c r="G70" s="222"/>
      <c r="H70" s="223"/>
      <c r="I70" s="127" t="s">
        <v>229</v>
      </c>
      <c r="J70" s="225"/>
      <c r="K70" s="228">
        <v>1</v>
      </c>
      <c r="L70" s="218">
        <f>L73+L76+L88+L93</f>
        <v>1848047500</v>
      </c>
      <c r="M70" s="218"/>
      <c r="N70" s="218"/>
      <c r="O70" s="228">
        <v>1</v>
      </c>
      <c r="P70" s="218">
        <f>P73+P76+P88+P93</f>
        <v>2032852250</v>
      </c>
      <c r="S70" s="68">
        <f t="shared" si="4"/>
        <v>184804750</v>
      </c>
      <c r="U70" s="68"/>
    </row>
    <row r="71" spans="1:23" ht="96.75" customHeight="1" x14ac:dyDescent="0.25">
      <c r="A71" s="90"/>
      <c r="B71" s="92"/>
      <c r="C71" s="92"/>
      <c r="D71" s="109"/>
      <c r="E71" s="109"/>
      <c r="F71" s="209"/>
      <c r="G71" s="224"/>
      <c r="H71" s="211"/>
      <c r="I71" s="127" t="s">
        <v>230</v>
      </c>
      <c r="J71" s="226"/>
      <c r="K71" s="229"/>
      <c r="L71" s="219"/>
      <c r="M71" s="219"/>
      <c r="N71" s="219"/>
      <c r="O71" s="229"/>
      <c r="P71" s="219"/>
      <c r="S71" s="68">
        <f>10/100*L70</f>
        <v>184804750</v>
      </c>
      <c r="U71" s="68">
        <f>L70+S71</f>
        <v>2032852250</v>
      </c>
    </row>
    <row r="72" spans="1:23" ht="96.75" customHeight="1" x14ac:dyDescent="0.25">
      <c r="A72" s="90"/>
      <c r="B72" s="92"/>
      <c r="C72" s="92"/>
      <c r="D72" s="109"/>
      <c r="E72" s="109"/>
      <c r="F72" s="212"/>
      <c r="G72" s="213"/>
      <c r="H72" s="214"/>
      <c r="I72" s="127" t="s">
        <v>231</v>
      </c>
      <c r="J72" s="227"/>
      <c r="K72" s="230"/>
      <c r="L72" s="220"/>
      <c r="M72" s="220"/>
      <c r="N72" s="220"/>
      <c r="O72" s="230"/>
      <c r="P72" s="220"/>
      <c r="S72" s="68">
        <f t="shared" si="4"/>
        <v>0</v>
      </c>
      <c r="U72" s="68"/>
    </row>
    <row r="73" spans="1:23" ht="82.5" customHeight="1" x14ac:dyDescent="0.25">
      <c r="A73" s="90">
        <v>1</v>
      </c>
      <c r="B73" s="92" t="s">
        <v>134</v>
      </c>
      <c r="C73" s="92" t="s">
        <v>133</v>
      </c>
      <c r="D73" s="91" t="s">
        <v>132</v>
      </c>
      <c r="E73" s="94"/>
      <c r="F73" s="95" t="s">
        <v>0</v>
      </c>
      <c r="G73" s="195" t="s">
        <v>68</v>
      </c>
      <c r="H73" s="196"/>
      <c r="I73" s="127" t="s">
        <v>229</v>
      </c>
      <c r="J73" s="110"/>
      <c r="K73" s="111">
        <v>1</v>
      </c>
      <c r="L73" s="108">
        <f t="shared" ref="L73" si="17">SUM(L74:L75)</f>
        <v>440890000</v>
      </c>
      <c r="M73" s="108"/>
      <c r="N73" s="108"/>
      <c r="O73" s="111">
        <v>1</v>
      </c>
      <c r="P73" s="108">
        <f t="shared" ref="P73" si="18">SUM(P74:P75)</f>
        <v>484979000</v>
      </c>
      <c r="S73" s="68">
        <f t="shared" si="4"/>
        <v>44089000</v>
      </c>
      <c r="U73" s="68"/>
    </row>
    <row r="74" spans="1:23" ht="69" customHeight="1" x14ac:dyDescent="0.25">
      <c r="A74" s="90">
        <v>1</v>
      </c>
      <c r="B74" s="92" t="s">
        <v>134</v>
      </c>
      <c r="C74" s="92" t="s">
        <v>133</v>
      </c>
      <c r="D74" s="91" t="s">
        <v>132</v>
      </c>
      <c r="E74" s="92" t="s">
        <v>237</v>
      </c>
      <c r="F74" s="100"/>
      <c r="G74" s="101">
        <v>1</v>
      </c>
      <c r="H74" s="112" t="s">
        <v>69</v>
      </c>
      <c r="I74" s="103" t="s">
        <v>198</v>
      </c>
      <c r="J74" s="104" t="s">
        <v>116</v>
      </c>
      <c r="K74" s="106" t="s">
        <v>91</v>
      </c>
      <c r="L74" s="107">
        <v>350690000</v>
      </c>
      <c r="M74" s="105" t="s">
        <v>268</v>
      </c>
      <c r="N74" s="107"/>
      <c r="O74" s="106" t="s">
        <v>91</v>
      </c>
      <c r="P74" s="105">
        <f t="shared" ref="P74:P75" si="19">L74+(10/100*L74)</f>
        <v>385759000</v>
      </c>
      <c r="S74" s="68">
        <f t="shared" si="4"/>
        <v>35069000</v>
      </c>
      <c r="U74" s="68">
        <f>L74+S74</f>
        <v>385759000</v>
      </c>
      <c r="W74" s="68">
        <f>U74-P74</f>
        <v>0</v>
      </c>
    </row>
    <row r="75" spans="1:23" ht="241.5" customHeight="1" x14ac:dyDescent="0.25">
      <c r="A75" s="90">
        <v>1</v>
      </c>
      <c r="B75" s="92" t="s">
        <v>134</v>
      </c>
      <c r="C75" s="92" t="s">
        <v>133</v>
      </c>
      <c r="D75" s="91" t="s">
        <v>132</v>
      </c>
      <c r="E75" s="92" t="s">
        <v>238</v>
      </c>
      <c r="F75" s="100"/>
      <c r="G75" s="101">
        <v>2</v>
      </c>
      <c r="H75" s="102" t="s">
        <v>70</v>
      </c>
      <c r="I75" s="103" t="s">
        <v>199</v>
      </c>
      <c r="J75" s="104" t="s">
        <v>116</v>
      </c>
      <c r="K75" s="106" t="s">
        <v>104</v>
      </c>
      <c r="L75" s="107">
        <v>90200000</v>
      </c>
      <c r="M75" s="105" t="s">
        <v>268</v>
      </c>
      <c r="N75" s="107"/>
      <c r="O75" s="106" t="s">
        <v>104</v>
      </c>
      <c r="P75" s="105">
        <f t="shared" si="19"/>
        <v>99220000</v>
      </c>
      <c r="S75" s="68">
        <f t="shared" si="4"/>
        <v>9020000</v>
      </c>
      <c r="U75" s="68">
        <f>L75+S75</f>
        <v>99220000</v>
      </c>
      <c r="W75" s="68">
        <f>U75-P75</f>
        <v>0</v>
      </c>
    </row>
    <row r="76" spans="1:23" ht="93.75" customHeight="1" x14ac:dyDescent="0.25">
      <c r="A76" s="90">
        <v>1</v>
      </c>
      <c r="B76" s="92" t="s">
        <v>134</v>
      </c>
      <c r="C76" s="92" t="s">
        <v>133</v>
      </c>
      <c r="D76" s="91" t="s">
        <v>135</v>
      </c>
      <c r="E76" s="94"/>
      <c r="F76" s="95" t="s">
        <v>2</v>
      </c>
      <c r="G76" s="195" t="s">
        <v>17</v>
      </c>
      <c r="H76" s="196"/>
      <c r="I76" s="127" t="s">
        <v>230</v>
      </c>
      <c r="J76" s="110"/>
      <c r="K76" s="111">
        <v>1</v>
      </c>
      <c r="L76" s="108">
        <f>SUM(L77:L87)</f>
        <v>393372000</v>
      </c>
      <c r="M76" s="108"/>
      <c r="N76" s="108"/>
      <c r="O76" s="111">
        <v>1</v>
      </c>
      <c r="P76" s="108">
        <f>SUM(P77:P87)</f>
        <v>432709200</v>
      </c>
      <c r="S76" s="68">
        <f t="shared" si="4"/>
        <v>39337200</v>
      </c>
      <c r="U76" s="68">
        <f>10/100*L76</f>
        <v>39337200</v>
      </c>
      <c r="V76" s="68">
        <f>L76+U76</f>
        <v>432709200</v>
      </c>
    </row>
    <row r="77" spans="1:23" ht="78.75" x14ac:dyDescent="0.25">
      <c r="A77" s="90">
        <v>1</v>
      </c>
      <c r="B77" s="92" t="s">
        <v>134</v>
      </c>
      <c r="C77" s="92" t="s">
        <v>133</v>
      </c>
      <c r="D77" s="91" t="s">
        <v>135</v>
      </c>
      <c r="E77" s="92" t="s">
        <v>242</v>
      </c>
      <c r="F77" s="100"/>
      <c r="G77" s="101">
        <v>1</v>
      </c>
      <c r="H77" s="102" t="s">
        <v>76</v>
      </c>
      <c r="I77" s="103" t="s">
        <v>205</v>
      </c>
      <c r="J77" s="104" t="s">
        <v>116</v>
      </c>
      <c r="K77" s="106" t="s">
        <v>278</v>
      </c>
      <c r="L77" s="160">
        <v>47800000</v>
      </c>
      <c r="M77" s="105" t="s">
        <v>268</v>
      </c>
      <c r="N77" s="107"/>
      <c r="O77" s="106" t="s">
        <v>278</v>
      </c>
      <c r="P77" s="105">
        <f t="shared" ref="P77:P87" si="20">L77+(10/100*L77)</f>
        <v>52580000</v>
      </c>
      <c r="S77" s="68">
        <f t="shared" si="4"/>
        <v>4780000</v>
      </c>
      <c r="U77" s="68"/>
    </row>
    <row r="78" spans="1:23" ht="63" x14ac:dyDescent="0.25">
      <c r="A78" s="90">
        <v>1</v>
      </c>
      <c r="B78" s="92" t="s">
        <v>134</v>
      </c>
      <c r="C78" s="92" t="s">
        <v>133</v>
      </c>
      <c r="D78" s="91" t="s">
        <v>135</v>
      </c>
      <c r="E78" s="92" t="s">
        <v>244</v>
      </c>
      <c r="F78" s="100"/>
      <c r="G78" s="101">
        <v>2</v>
      </c>
      <c r="H78" s="102" t="s">
        <v>77</v>
      </c>
      <c r="I78" s="103" t="s">
        <v>206</v>
      </c>
      <c r="J78" s="104" t="s">
        <v>116</v>
      </c>
      <c r="K78" s="106" t="s">
        <v>108</v>
      </c>
      <c r="L78" s="155">
        <v>56982000</v>
      </c>
      <c r="M78" s="157" t="s">
        <v>268</v>
      </c>
      <c r="N78" s="158"/>
      <c r="O78" s="156" t="s">
        <v>108</v>
      </c>
      <c r="P78" s="105">
        <f t="shared" si="20"/>
        <v>62680200</v>
      </c>
      <c r="S78" s="68">
        <f t="shared" si="4"/>
        <v>5698200</v>
      </c>
      <c r="U78" s="68">
        <f>L78+S78</f>
        <v>62680200</v>
      </c>
    </row>
    <row r="79" spans="1:23" ht="48" customHeight="1" x14ac:dyDescent="0.25">
      <c r="A79" s="90">
        <v>1</v>
      </c>
      <c r="B79" s="92" t="s">
        <v>134</v>
      </c>
      <c r="C79" s="92" t="s">
        <v>133</v>
      </c>
      <c r="D79" s="91" t="s">
        <v>135</v>
      </c>
      <c r="E79" s="92" t="s">
        <v>245</v>
      </c>
      <c r="F79" s="100"/>
      <c r="G79" s="101">
        <v>3</v>
      </c>
      <c r="H79" s="102" t="s">
        <v>78</v>
      </c>
      <c r="I79" s="103" t="s">
        <v>207</v>
      </c>
      <c r="J79" s="104" t="s">
        <v>116</v>
      </c>
      <c r="K79" s="106" t="s">
        <v>91</v>
      </c>
      <c r="L79" s="107">
        <v>0</v>
      </c>
      <c r="M79" s="105" t="s">
        <v>268</v>
      </c>
      <c r="N79" s="107"/>
      <c r="O79" s="106" t="s">
        <v>91</v>
      </c>
      <c r="P79" s="105">
        <f t="shared" si="20"/>
        <v>0</v>
      </c>
      <c r="S79" s="68">
        <f t="shared" ref="S79:S100" si="21">P79-L79</f>
        <v>0</v>
      </c>
      <c r="U79" s="68"/>
    </row>
    <row r="80" spans="1:23" ht="69" customHeight="1" x14ac:dyDescent="0.25">
      <c r="A80" s="90">
        <v>1</v>
      </c>
      <c r="B80" s="92" t="s">
        <v>134</v>
      </c>
      <c r="C80" s="92" t="s">
        <v>133</v>
      </c>
      <c r="D80" s="91" t="s">
        <v>135</v>
      </c>
      <c r="E80" s="92" t="s">
        <v>247</v>
      </c>
      <c r="F80" s="100"/>
      <c r="G80" s="101">
        <v>4</v>
      </c>
      <c r="H80" s="102" t="s">
        <v>79</v>
      </c>
      <c r="I80" s="103" t="s">
        <v>208</v>
      </c>
      <c r="J80" s="104" t="s">
        <v>116</v>
      </c>
      <c r="K80" s="106" t="s">
        <v>105</v>
      </c>
      <c r="L80" s="107">
        <v>0</v>
      </c>
      <c r="M80" s="105" t="s">
        <v>268</v>
      </c>
      <c r="N80" s="107"/>
      <c r="O80" s="106" t="s">
        <v>105</v>
      </c>
      <c r="P80" s="105">
        <f t="shared" si="20"/>
        <v>0</v>
      </c>
      <c r="S80" s="68">
        <f t="shared" si="21"/>
        <v>0</v>
      </c>
      <c r="U80" s="68"/>
    </row>
    <row r="81" spans="1:22" ht="78.75" x14ac:dyDescent="0.25">
      <c r="A81" s="90">
        <v>1</v>
      </c>
      <c r="B81" s="92" t="s">
        <v>134</v>
      </c>
      <c r="C81" s="92" t="s">
        <v>133</v>
      </c>
      <c r="D81" s="91" t="s">
        <v>135</v>
      </c>
      <c r="E81" s="92" t="s">
        <v>246</v>
      </c>
      <c r="F81" s="100"/>
      <c r="G81" s="101">
        <v>5</v>
      </c>
      <c r="H81" s="102" t="s">
        <v>80</v>
      </c>
      <c r="I81" s="103" t="s">
        <v>209</v>
      </c>
      <c r="J81" s="104" t="s">
        <v>116</v>
      </c>
      <c r="K81" s="106" t="s">
        <v>91</v>
      </c>
      <c r="L81" s="107">
        <v>0</v>
      </c>
      <c r="M81" s="105" t="s">
        <v>268</v>
      </c>
      <c r="N81" s="107"/>
      <c r="O81" s="106" t="s">
        <v>91</v>
      </c>
      <c r="P81" s="105">
        <f t="shared" si="20"/>
        <v>0</v>
      </c>
      <c r="S81" s="68">
        <f t="shared" si="21"/>
        <v>0</v>
      </c>
      <c r="U81" s="68"/>
    </row>
    <row r="82" spans="1:22" ht="63" x14ac:dyDescent="0.25">
      <c r="A82" s="90">
        <v>1</v>
      </c>
      <c r="B82" s="92" t="s">
        <v>134</v>
      </c>
      <c r="C82" s="92" t="s">
        <v>133</v>
      </c>
      <c r="D82" s="91" t="s">
        <v>135</v>
      </c>
      <c r="E82" s="92" t="s">
        <v>279</v>
      </c>
      <c r="F82" s="100"/>
      <c r="G82" s="101">
        <v>6</v>
      </c>
      <c r="H82" s="102" t="s">
        <v>280</v>
      </c>
      <c r="I82" s="103" t="s">
        <v>281</v>
      </c>
      <c r="J82" s="104" t="s">
        <v>116</v>
      </c>
      <c r="K82" s="106" t="s">
        <v>282</v>
      </c>
      <c r="L82" s="107">
        <v>0</v>
      </c>
      <c r="M82" s="105" t="s">
        <v>268</v>
      </c>
      <c r="N82" s="107"/>
      <c r="O82" s="106" t="s">
        <v>282</v>
      </c>
      <c r="P82" s="105">
        <f t="shared" si="20"/>
        <v>0</v>
      </c>
      <c r="S82" s="68">
        <f t="shared" si="21"/>
        <v>0</v>
      </c>
      <c r="U82" s="68"/>
    </row>
    <row r="83" spans="1:22" ht="116.25" customHeight="1" x14ac:dyDescent="0.25">
      <c r="A83" s="90">
        <v>1</v>
      </c>
      <c r="B83" s="92" t="s">
        <v>134</v>
      </c>
      <c r="C83" s="92" t="s">
        <v>133</v>
      </c>
      <c r="D83" s="91" t="s">
        <v>135</v>
      </c>
      <c r="E83" s="92" t="s">
        <v>283</v>
      </c>
      <c r="F83" s="100"/>
      <c r="G83" s="101">
        <v>7</v>
      </c>
      <c r="H83" s="102" t="s">
        <v>75</v>
      </c>
      <c r="I83" s="103" t="s">
        <v>288</v>
      </c>
      <c r="J83" s="104" t="s">
        <v>116</v>
      </c>
      <c r="K83" s="106" t="s">
        <v>109</v>
      </c>
      <c r="L83" s="155">
        <v>155320000</v>
      </c>
      <c r="M83" s="105" t="s">
        <v>268</v>
      </c>
      <c r="N83" s="107"/>
      <c r="O83" s="106" t="s">
        <v>109</v>
      </c>
      <c r="P83" s="105">
        <f t="shared" si="20"/>
        <v>170852000</v>
      </c>
      <c r="S83" s="68">
        <f t="shared" si="21"/>
        <v>15532000</v>
      </c>
      <c r="U83" s="68"/>
    </row>
    <row r="84" spans="1:22" ht="115.5" customHeight="1" x14ac:dyDescent="0.25">
      <c r="A84" s="90">
        <v>1</v>
      </c>
      <c r="B84" s="92" t="s">
        <v>134</v>
      </c>
      <c r="C84" s="92" t="s">
        <v>133</v>
      </c>
      <c r="D84" s="91" t="s">
        <v>135</v>
      </c>
      <c r="E84" s="92" t="s">
        <v>284</v>
      </c>
      <c r="F84" s="100"/>
      <c r="G84" s="101">
        <v>8</v>
      </c>
      <c r="H84" s="102" t="s">
        <v>71</v>
      </c>
      <c r="I84" s="103" t="s">
        <v>289</v>
      </c>
      <c r="J84" s="104" t="s">
        <v>116</v>
      </c>
      <c r="K84" s="106" t="s">
        <v>91</v>
      </c>
      <c r="L84" s="107">
        <v>0</v>
      </c>
      <c r="M84" s="105" t="s">
        <v>268</v>
      </c>
      <c r="N84" s="107"/>
      <c r="O84" s="106" t="s">
        <v>91</v>
      </c>
      <c r="P84" s="105">
        <f t="shared" si="20"/>
        <v>0</v>
      </c>
      <c r="S84" s="68">
        <f t="shared" si="21"/>
        <v>0</v>
      </c>
      <c r="U84" s="68"/>
    </row>
    <row r="85" spans="1:22" ht="126" x14ac:dyDescent="0.25">
      <c r="A85" s="90">
        <v>1</v>
      </c>
      <c r="B85" s="92" t="s">
        <v>134</v>
      </c>
      <c r="C85" s="92" t="s">
        <v>133</v>
      </c>
      <c r="D85" s="91" t="s">
        <v>135</v>
      </c>
      <c r="E85" s="92" t="s">
        <v>285</v>
      </c>
      <c r="F85" s="100"/>
      <c r="G85" s="101">
        <v>9</v>
      </c>
      <c r="H85" s="102" t="s">
        <v>74</v>
      </c>
      <c r="I85" s="103" t="s">
        <v>290</v>
      </c>
      <c r="J85" s="104" t="s">
        <v>116</v>
      </c>
      <c r="K85" s="106" t="s">
        <v>103</v>
      </c>
      <c r="L85" s="159">
        <v>133270000</v>
      </c>
      <c r="M85" s="105" t="s">
        <v>268</v>
      </c>
      <c r="N85" s="107"/>
      <c r="O85" s="106" t="s">
        <v>103</v>
      </c>
      <c r="P85" s="105">
        <f t="shared" si="20"/>
        <v>146597000</v>
      </c>
      <c r="S85" s="68">
        <f t="shared" si="21"/>
        <v>13327000</v>
      </c>
      <c r="U85" s="68"/>
    </row>
    <row r="86" spans="1:22" ht="132" customHeight="1" x14ac:dyDescent="0.25">
      <c r="A86" s="90">
        <v>1</v>
      </c>
      <c r="B86" s="92" t="s">
        <v>134</v>
      </c>
      <c r="C86" s="92" t="s">
        <v>133</v>
      </c>
      <c r="D86" s="91" t="s">
        <v>135</v>
      </c>
      <c r="E86" s="92" t="s">
        <v>286</v>
      </c>
      <c r="F86" s="100"/>
      <c r="G86" s="101">
        <v>10</v>
      </c>
      <c r="H86" s="102" t="s">
        <v>72</v>
      </c>
      <c r="I86" s="103" t="s">
        <v>291</v>
      </c>
      <c r="J86" s="104" t="s">
        <v>116</v>
      </c>
      <c r="K86" s="106" t="s">
        <v>278</v>
      </c>
      <c r="L86" s="107">
        <v>0</v>
      </c>
      <c r="M86" s="157" t="s">
        <v>268</v>
      </c>
      <c r="N86" s="158"/>
      <c r="O86" s="156" t="s">
        <v>278</v>
      </c>
      <c r="P86" s="105">
        <f t="shared" si="20"/>
        <v>0</v>
      </c>
      <c r="S86" s="68">
        <f t="shared" si="21"/>
        <v>0</v>
      </c>
      <c r="U86" s="68"/>
    </row>
    <row r="87" spans="1:22" ht="147.75" customHeight="1" x14ac:dyDescent="0.25">
      <c r="A87" s="90">
        <v>1</v>
      </c>
      <c r="B87" s="92" t="s">
        <v>134</v>
      </c>
      <c r="C87" s="92" t="s">
        <v>133</v>
      </c>
      <c r="D87" s="91" t="s">
        <v>135</v>
      </c>
      <c r="E87" s="92" t="s">
        <v>287</v>
      </c>
      <c r="F87" s="100"/>
      <c r="G87" s="101">
        <v>11</v>
      </c>
      <c r="H87" s="102" t="s">
        <v>73</v>
      </c>
      <c r="I87" s="103" t="s">
        <v>292</v>
      </c>
      <c r="J87" s="104" t="s">
        <v>116</v>
      </c>
      <c r="K87" s="106" t="s">
        <v>107</v>
      </c>
      <c r="L87" s="107">
        <v>0</v>
      </c>
      <c r="M87" s="105" t="s">
        <v>268</v>
      </c>
      <c r="N87" s="107"/>
      <c r="O87" s="106" t="s">
        <v>107</v>
      </c>
      <c r="P87" s="105">
        <f t="shared" si="20"/>
        <v>0</v>
      </c>
      <c r="S87" s="68">
        <f t="shared" si="21"/>
        <v>0</v>
      </c>
      <c r="U87" s="68"/>
    </row>
    <row r="88" spans="1:22" ht="98.25" customHeight="1" x14ac:dyDescent="0.25">
      <c r="A88" s="90">
        <v>1</v>
      </c>
      <c r="B88" s="92" t="s">
        <v>134</v>
      </c>
      <c r="C88" s="92" t="s">
        <v>133</v>
      </c>
      <c r="D88" s="91" t="s">
        <v>137</v>
      </c>
      <c r="E88" s="94"/>
      <c r="F88" s="95" t="s">
        <v>7</v>
      </c>
      <c r="G88" s="195" t="s">
        <v>18</v>
      </c>
      <c r="H88" s="196"/>
      <c r="I88" s="127" t="s">
        <v>231</v>
      </c>
      <c r="J88" s="110"/>
      <c r="K88" s="111">
        <v>1</v>
      </c>
      <c r="L88" s="108">
        <f t="shared" ref="L88" si="22">SUM(L89:L92)</f>
        <v>307512000</v>
      </c>
      <c r="M88" s="108"/>
      <c r="N88" s="108"/>
      <c r="O88" s="111">
        <v>1</v>
      </c>
      <c r="P88" s="108">
        <f t="shared" ref="P88" si="23">SUM(P89:P92)</f>
        <v>338263200</v>
      </c>
      <c r="S88" s="68">
        <f t="shared" si="21"/>
        <v>30751200</v>
      </c>
      <c r="U88" s="68">
        <f>10/100*L88</f>
        <v>30751200</v>
      </c>
      <c r="V88" s="68">
        <f>L88+U88</f>
        <v>338263200</v>
      </c>
    </row>
    <row r="89" spans="1:22" ht="110.25" x14ac:dyDescent="0.25">
      <c r="A89" s="90">
        <v>1</v>
      </c>
      <c r="B89" s="92" t="s">
        <v>134</v>
      </c>
      <c r="C89" s="92" t="s">
        <v>133</v>
      </c>
      <c r="D89" s="91" t="s">
        <v>137</v>
      </c>
      <c r="E89" s="92" t="s">
        <v>238</v>
      </c>
      <c r="F89" s="100"/>
      <c r="G89" s="101">
        <v>1</v>
      </c>
      <c r="H89" s="102" t="s">
        <v>81</v>
      </c>
      <c r="I89" s="103" t="s">
        <v>211</v>
      </c>
      <c r="J89" s="104" t="s">
        <v>116</v>
      </c>
      <c r="K89" s="106" t="s">
        <v>91</v>
      </c>
      <c r="L89" s="150">
        <v>237749000</v>
      </c>
      <c r="M89" s="105" t="s">
        <v>268</v>
      </c>
      <c r="N89" s="107"/>
      <c r="O89" s="106" t="s">
        <v>91</v>
      </c>
      <c r="P89" s="105">
        <f t="shared" ref="P79:P99" si="24">L89+(10/100*L89)</f>
        <v>261523900</v>
      </c>
      <c r="S89" s="68">
        <f t="shared" si="21"/>
        <v>23774900</v>
      </c>
      <c r="U89" s="68"/>
    </row>
    <row r="90" spans="1:22" ht="84" customHeight="1" x14ac:dyDescent="0.25">
      <c r="A90" s="90">
        <v>1</v>
      </c>
      <c r="B90" s="92" t="s">
        <v>134</v>
      </c>
      <c r="C90" s="92" t="s">
        <v>133</v>
      </c>
      <c r="D90" s="91" t="s">
        <v>137</v>
      </c>
      <c r="E90" s="92" t="s">
        <v>239</v>
      </c>
      <c r="F90" s="100"/>
      <c r="G90" s="101">
        <v>2</v>
      </c>
      <c r="H90" s="102" t="s">
        <v>82</v>
      </c>
      <c r="I90" s="103" t="s">
        <v>212</v>
      </c>
      <c r="J90" s="104" t="s">
        <v>116</v>
      </c>
      <c r="K90" s="106" t="s">
        <v>108</v>
      </c>
      <c r="L90" s="150">
        <v>43178000</v>
      </c>
      <c r="M90" s="105" t="s">
        <v>268</v>
      </c>
      <c r="N90" s="107"/>
      <c r="O90" s="106" t="s">
        <v>108</v>
      </c>
      <c r="P90" s="105">
        <f t="shared" si="24"/>
        <v>47495800</v>
      </c>
      <c r="S90" s="68">
        <f t="shared" si="21"/>
        <v>4317800</v>
      </c>
      <c r="U90" s="68"/>
    </row>
    <row r="91" spans="1:22" ht="96.75" customHeight="1" x14ac:dyDescent="0.25">
      <c r="A91" s="90">
        <v>1</v>
      </c>
      <c r="B91" s="92" t="s">
        <v>134</v>
      </c>
      <c r="C91" s="92" t="s">
        <v>133</v>
      </c>
      <c r="D91" s="91" t="s">
        <v>137</v>
      </c>
      <c r="E91" s="92" t="s">
        <v>240</v>
      </c>
      <c r="F91" s="100"/>
      <c r="G91" s="101">
        <v>3</v>
      </c>
      <c r="H91" s="102" t="s">
        <v>83</v>
      </c>
      <c r="I91" s="103" t="s">
        <v>213</v>
      </c>
      <c r="J91" s="113" t="s">
        <v>116</v>
      </c>
      <c r="K91" s="114" t="s">
        <v>108</v>
      </c>
      <c r="L91" s="128">
        <v>20584000</v>
      </c>
      <c r="M91" s="105" t="s">
        <v>268</v>
      </c>
      <c r="N91" s="107"/>
      <c r="O91" s="114" t="s">
        <v>108</v>
      </c>
      <c r="P91" s="105">
        <f t="shared" si="24"/>
        <v>22642400</v>
      </c>
      <c r="S91" s="68">
        <f t="shared" si="21"/>
        <v>2058400</v>
      </c>
      <c r="U91" s="68"/>
    </row>
    <row r="92" spans="1:22" ht="89.25" customHeight="1" x14ac:dyDescent="0.25">
      <c r="A92" s="90">
        <v>1</v>
      </c>
      <c r="B92" s="92" t="s">
        <v>134</v>
      </c>
      <c r="C92" s="92" t="s">
        <v>133</v>
      </c>
      <c r="D92" s="91" t="s">
        <v>137</v>
      </c>
      <c r="E92" s="92" t="s">
        <v>241</v>
      </c>
      <c r="F92" s="100"/>
      <c r="G92" s="101">
        <v>4</v>
      </c>
      <c r="H92" s="102" t="s">
        <v>84</v>
      </c>
      <c r="I92" s="103" t="s">
        <v>214</v>
      </c>
      <c r="J92" s="104" t="s">
        <v>116</v>
      </c>
      <c r="K92" s="106" t="s">
        <v>107</v>
      </c>
      <c r="L92" s="107">
        <v>6001000</v>
      </c>
      <c r="M92" s="105" t="s">
        <v>268</v>
      </c>
      <c r="N92" s="107"/>
      <c r="O92" s="106" t="s">
        <v>107</v>
      </c>
      <c r="P92" s="105">
        <f t="shared" si="24"/>
        <v>6601100</v>
      </c>
      <c r="S92" s="68">
        <f t="shared" si="21"/>
        <v>600100</v>
      </c>
      <c r="U92" s="68"/>
    </row>
    <row r="93" spans="1:22" ht="95.25" customHeight="1" x14ac:dyDescent="0.25">
      <c r="A93" s="90">
        <v>1</v>
      </c>
      <c r="B93" s="92" t="s">
        <v>134</v>
      </c>
      <c r="C93" s="92" t="s">
        <v>133</v>
      </c>
      <c r="D93" s="91" t="s">
        <v>143</v>
      </c>
      <c r="E93" s="94"/>
      <c r="F93" s="115" t="s">
        <v>15</v>
      </c>
      <c r="G93" s="195" t="s">
        <v>19</v>
      </c>
      <c r="H93" s="196"/>
      <c r="I93" s="127" t="s">
        <v>232</v>
      </c>
      <c r="J93" s="110"/>
      <c r="K93" s="110"/>
      <c r="L93" s="108">
        <f>SUM(L94:L99)</f>
        <v>706273500</v>
      </c>
      <c r="M93" s="108"/>
      <c r="N93" s="108"/>
      <c r="O93" s="110"/>
      <c r="P93" s="108">
        <f>SUM(P94:P99)</f>
        <v>776900850</v>
      </c>
      <c r="S93" s="68">
        <f t="shared" si="21"/>
        <v>70627350</v>
      </c>
      <c r="U93" s="68"/>
      <c r="V93" s="68">
        <f>10/100*L93</f>
        <v>70627350</v>
      </c>
    </row>
    <row r="94" spans="1:22" ht="66.75" customHeight="1" x14ac:dyDescent="0.25">
      <c r="A94" s="90">
        <v>1</v>
      </c>
      <c r="B94" s="92" t="s">
        <v>134</v>
      </c>
      <c r="C94" s="92" t="s">
        <v>133</v>
      </c>
      <c r="D94" s="91" t="s">
        <v>143</v>
      </c>
      <c r="E94" s="92" t="s">
        <v>237</v>
      </c>
      <c r="F94" s="100"/>
      <c r="G94" s="101">
        <v>1</v>
      </c>
      <c r="H94" s="102" t="s">
        <v>85</v>
      </c>
      <c r="I94" s="103" t="s">
        <v>215</v>
      </c>
      <c r="J94" s="104" t="s">
        <v>116</v>
      </c>
      <c r="K94" s="106" t="s">
        <v>91</v>
      </c>
      <c r="L94" s="107">
        <v>0</v>
      </c>
      <c r="M94" s="105" t="s">
        <v>268</v>
      </c>
      <c r="N94" s="107"/>
      <c r="O94" s="106" t="s">
        <v>91</v>
      </c>
      <c r="P94" s="105">
        <f t="shared" si="24"/>
        <v>0</v>
      </c>
      <c r="S94" s="68">
        <f t="shared" si="21"/>
        <v>0</v>
      </c>
      <c r="U94" s="68"/>
      <c r="V94" s="68">
        <f>L93+V93</f>
        <v>776900850</v>
      </c>
    </row>
    <row r="95" spans="1:22" ht="48.75" customHeight="1" x14ac:dyDescent="0.25">
      <c r="A95" s="90">
        <v>1</v>
      </c>
      <c r="B95" s="92" t="s">
        <v>134</v>
      </c>
      <c r="C95" s="92" t="s">
        <v>133</v>
      </c>
      <c r="D95" s="91" t="s">
        <v>143</v>
      </c>
      <c r="E95" s="92" t="s">
        <v>238</v>
      </c>
      <c r="F95" s="100"/>
      <c r="G95" s="101">
        <v>2</v>
      </c>
      <c r="H95" s="102" t="s">
        <v>86</v>
      </c>
      <c r="I95" s="103" t="s">
        <v>216</v>
      </c>
      <c r="J95" s="104" t="s">
        <v>116</v>
      </c>
      <c r="K95" s="106" t="s">
        <v>91</v>
      </c>
      <c r="L95" s="107">
        <v>0</v>
      </c>
      <c r="M95" s="105" t="s">
        <v>268</v>
      </c>
      <c r="N95" s="107"/>
      <c r="O95" s="106" t="s">
        <v>91</v>
      </c>
      <c r="P95" s="105">
        <f t="shared" si="24"/>
        <v>0</v>
      </c>
      <c r="S95" s="68">
        <f t="shared" si="21"/>
        <v>0</v>
      </c>
      <c r="U95" s="68"/>
    </row>
    <row r="96" spans="1:22" ht="83.25" customHeight="1" x14ac:dyDescent="0.25">
      <c r="A96" s="90">
        <v>1</v>
      </c>
      <c r="B96" s="92" t="s">
        <v>134</v>
      </c>
      <c r="C96" s="92" t="s">
        <v>133</v>
      </c>
      <c r="D96" s="91" t="s">
        <v>143</v>
      </c>
      <c r="E96" s="92" t="s">
        <v>239</v>
      </c>
      <c r="F96" s="100"/>
      <c r="G96" s="101">
        <v>3</v>
      </c>
      <c r="H96" s="102" t="s">
        <v>87</v>
      </c>
      <c r="I96" s="103" t="s">
        <v>217</v>
      </c>
      <c r="J96" s="104" t="s">
        <v>116</v>
      </c>
      <c r="K96" s="106" t="s">
        <v>91</v>
      </c>
      <c r="L96" s="107">
        <v>0</v>
      </c>
      <c r="M96" s="105" t="s">
        <v>268</v>
      </c>
      <c r="N96" s="107"/>
      <c r="O96" s="106" t="s">
        <v>91</v>
      </c>
      <c r="P96" s="105">
        <f t="shared" si="24"/>
        <v>0</v>
      </c>
      <c r="S96" s="68">
        <f t="shared" si="21"/>
        <v>0</v>
      </c>
      <c r="U96" s="68"/>
    </row>
    <row r="97" spans="1:22" ht="47.25" x14ac:dyDescent="0.25">
      <c r="A97" s="90">
        <v>1</v>
      </c>
      <c r="B97" s="92" t="s">
        <v>134</v>
      </c>
      <c r="C97" s="92" t="s">
        <v>133</v>
      </c>
      <c r="D97" s="91" t="s">
        <v>143</v>
      </c>
      <c r="E97" s="92" t="s">
        <v>240</v>
      </c>
      <c r="F97" s="100"/>
      <c r="G97" s="101">
        <v>4</v>
      </c>
      <c r="H97" s="102" t="s">
        <v>88</v>
      </c>
      <c r="I97" s="103" t="s">
        <v>218</v>
      </c>
      <c r="J97" s="104" t="s">
        <v>116</v>
      </c>
      <c r="K97" s="106" t="s">
        <v>91</v>
      </c>
      <c r="L97" s="107">
        <v>53113000</v>
      </c>
      <c r="M97" s="105" t="s">
        <v>268</v>
      </c>
      <c r="N97" s="107"/>
      <c r="O97" s="106" t="s">
        <v>91</v>
      </c>
      <c r="P97" s="105">
        <f t="shared" si="24"/>
        <v>58424300</v>
      </c>
      <c r="S97" s="68">
        <f t="shared" si="21"/>
        <v>5311300</v>
      </c>
      <c r="U97" s="68"/>
    </row>
    <row r="98" spans="1:22" ht="63.75" customHeight="1" x14ac:dyDescent="0.25">
      <c r="A98" s="134">
        <v>1</v>
      </c>
      <c r="B98" s="117" t="s">
        <v>134</v>
      </c>
      <c r="C98" s="117" t="s">
        <v>133</v>
      </c>
      <c r="D98" s="118" t="s">
        <v>143</v>
      </c>
      <c r="E98" s="117" t="s">
        <v>241</v>
      </c>
      <c r="F98" s="119"/>
      <c r="G98" s="120">
        <v>5</v>
      </c>
      <c r="H98" s="121" t="s">
        <v>89</v>
      </c>
      <c r="I98" s="122" t="s">
        <v>219</v>
      </c>
      <c r="J98" s="123" t="s">
        <v>116</v>
      </c>
      <c r="K98" s="124" t="s">
        <v>115</v>
      </c>
      <c r="L98" s="107">
        <v>0</v>
      </c>
      <c r="M98" s="105" t="s">
        <v>268</v>
      </c>
      <c r="N98" s="125"/>
      <c r="O98" s="124" t="s">
        <v>115</v>
      </c>
      <c r="P98" s="105">
        <f t="shared" si="24"/>
        <v>0</v>
      </c>
      <c r="S98" s="68">
        <f t="shared" si="21"/>
        <v>0</v>
      </c>
      <c r="U98" s="68"/>
    </row>
    <row r="99" spans="1:22" ht="130.5" customHeight="1" x14ac:dyDescent="0.25">
      <c r="A99" s="116">
        <v>1</v>
      </c>
      <c r="B99" s="135" t="s">
        <v>134</v>
      </c>
      <c r="C99" s="135" t="s">
        <v>133</v>
      </c>
      <c r="D99" s="138" t="s">
        <v>143</v>
      </c>
      <c r="E99" s="135" t="s">
        <v>247</v>
      </c>
      <c r="F99" s="136"/>
      <c r="G99" s="137"/>
      <c r="H99" s="139" t="s">
        <v>256</v>
      </c>
      <c r="I99" s="130" t="s">
        <v>293</v>
      </c>
      <c r="J99" s="131" t="s">
        <v>116</v>
      </c>
      <c r="K99" s="132" t="s">
        <v>109</v>
      </c>
      <c r="L99" s="161">
        <v>653160500</v>
      </c>
      <c r="M99" s="105" t="s">
        <v>268</v>
      </c>
      <c r="N99" s="133"/>
      <c r="O99" s="132" t="s">
        <v>109</v>
      </c>
      <c r="P99" s="105">
        <f t="shared" si="24"/>
        <v>718476550</v>
      </c>
      <c r="S99" s="68">
        <f t="shared" si="21"/>
        <v>65316050</v>
      </c>
      <c r="U99" s="68">
        <f>(10/100*J100)+J100</f>
        <v>5198856199.8999996</v>
      </c>
      <c r="V99" s="68">
        <f>P100-U129</f>
        <v>0</v>
      </c>
    </row>
    <row r="100" spans="1:22" ht="22.5" customHeight="1" x14ac:dyDescent="0.25">
      <c r="A100" s="231" t="s">
        <v>111</v>
      </c>
      <c r="B100" s="232"/>
      <c r="C100" s="232"/>
      <c r="D100" s="232"/>
      <c r="E100" s="232"/>
      <c r="F100" s="232"/>
      <c r="G100" s="232"/>
      <c r="H100" s="232"/>
      <c r="I100" s="232"/>
      <c r="J100" s="233">
        <f>L10+L70</f>
        <v>4726232909</v>
      </c>
      <c r="K100" s="233"/>
      <c r="L100" s="233"/>
      <c r="M100" s="234"/>
      <c r="N100" s="235"/>
      <c r="O100" s="236"/>
      <c r="P100" s="126">
        <f>P10+P70</f>
        <v>5198856199.8999996</v>
      </c>
      <c r="S100" s="68">
        <f>P100-L100</f>
        <v>5198856199.8999996</v>
      </c>
      <c r="U100" s="68"/>
    </row>
    <row r="101" spans="1:22" ht="13.5" customHeight="1" x14ac:dyDescent="0.25">
      <c r="A101" s="20"/>
      <c r="B101" s="20"/>
      <c r="C101" s="20"/>
      <c r="D101" s="20"/>
      <c r="E101" s="20"/>
      <c r="F101" s="20"/>
      <c r="G101" s="20"/>
      <c r="H101" s="20"/>
      <c r="I101" s="20"/>
      <c r="J101" s="20"/>
      <c r="K101" s="20"/>
      <c r="L101" s="20"/>
      <c r="M101" s="20"/>
      <c r="N101" s="20"/>
      <c r="O101" s="20"/>
      <c r="P101" s="20"/>
      <c r="S101" s="68"/>
    </row>
    <row r="102" spans="1:22" ht="18.75" customHeight="1" x14ac:dyDescent="0.25">
      <c r="N102" s="164" t="s">
        <v>297</v>
      </c>
      <c r="O102" s="80"/>
      <c r="P102" s="80"/>
    </row>
    <row r="103" spans="1:22" ht="21.75" customHeight="1" x14ac:dyDescent="0.25">
      <c r="N103" s="164" t="s">
        <v>298</v>
      </c>
      <c r="O103" s="80"/>
      <c r="P103" s="162"/>
    </row>
    <row r="104" spans="1:22" ht="18" x14ac:dyDescent="0.25">
      <c r="N104" s="164" t="s">
        <v>258</v>
      </c>
      <c r="O104" s="140"/>
      <c r="P104" s="163"/>
      <c r="U104" s="68">
        <f>10/100*J100</f>
        <v>472623290.90000004</v>
      </c>
    </row>
    <row r="105" spans="1:22" ht="18" x14ac:dyDescent="0.25">
      <c r="N105" s="140" t="s">
        <v>258</v>
      </c>
      <c r="O105" s="140"/>
      <c r="P105" s="163">
        <v>2</v>
      </c>
      <c r="S105" s="68"/>
      <c r="U105" s="68">
        <f>J100+U104</f>
        <v>5198856199.8999996</v>
      </c>
    </row>
    <row r="106" spans="1:22" ht="18" x14ac:dyDescent="0.25">
      <c r="N106" s="140"/>
      <c r="O106" s="140"/>
      <c r="P106" s="163"/>
      <c r="U106" s="68">
        <f>U105-P100</f>
        <v>0</v>
      </c>
    </row>
    <row r="107" spans="1:22" ht="18" x14ac:dyDescent="0.25">
      <c r="N107" s="140"/>
      <c r="O107" s="140"/>
      <c r="P107" s="163"/>
    </row>
    <row r="108" spans="1:22" ht="18" x14ac:dyDescent="0.25">
      <c r="N108" s="165" t="s">
        <v>299</v>
      </c>
      <c r="O108" s="140"/>
      <c r="P108" s="163"/>
      <c r="S108" s="68">
        <f>10/100*J100</f>
        <v>472623290.90000004</v>
      </c>
    </row>
    <row r="109" spans="1:22" ht="18.75" x14ac:dyDescent="0.3">
      <c r="N109" s="164" t="s">
        <v>260</v>
      </c>
      <c r="O109" s="140"/>
      <c r="P109" s="141"/>
    </row>
    <row r="110" spans="1:22" ht="18.75" x14ac:dyDescent="0.3">
      <c r="N110" s="164" t="s">
        <v>261</v>
      </c>
      <c r="O110" s="140"/>
      <c r="P110" s="141"/>
    </row>
    <row r="111" spans="1:22" ht="18.75" x14ac:dyDescent="0.3">
      <c r="N111" s="140" t="s">
        <v>261</v>
      </c>
      <c r="O111" s="140"/>
      <c r="P111" s="141"/>
      <c r="S111" s="68">
        <f>J100+S108</f>
        <v>5198856199.8999996</v>
      </c>
      <c r="U111" s="68">
        <f>10/100*J100</f>
        <v>472623290.90000004</v>
      </c>
    </row>
    <row r="116" spans="19:21" x14ac:dyDescent="0.25">
      <c r="U116" s="68">
        <f>J100+U111</f>
        <v>5198856199.8999996</v>
      </c>
    </row>
    <row r="117" spans="19:21" x14ac:dyDescent="0.25">
      <c r="S117" s="68">
        <f>10/100*J100</f>
        <v>472623290.90000004</v>
      </c>
    </row>
    <row r="120" spans="19:21" x14ac:dyDescent="0.25">
      <c r="S120" s="68">
        <f>J100+S117</f>
        <v>5198856199.8999996</v>
      </c>
    </row>
    <row r="124" spans="19:21" x14ac:dyDescent="0.25">
      <c r="S124" s="68">
        <f>S120-P100</f>
        <v>0</v>
      </c>
    </row>
    <row r="129" spans="19:21" x14ac:dyDescent="0.25">
      <c r="S129" s="68">
        <f>10/100*J100</f>
        <v>472623290.90000004</v>
      </c>
      <c r="U129" s="68">
        <f>J100+S129</f>
        <v>5198856199.8999996</v>
      </c>
    </row>
  </sheetData>
  <mergeCells count="50">
    <mergeCell ref="G93:H93"/>
    <mergeCell ref="A100:I100"/>
    <mergeCell ref="J100:L100"/>
    <mergeCell ref="M100:O100"/>
    <mergeCell ref="N70:N72"/>
    <mergeCell ref="O70:O72"/>
    <mergeCell ref="P70:P72"/>
    <mergeCell ref="G73:H73"/>
    <mergeCell ref="G76:H76"/>
    <mergeCell ref="G88:H88"/>
    <mergeCell ref="G63:H63"/>
    <mergeCell ref="F70:H72"/>
    <mergeCell ref="J70:J72"/>
    <mergeCell ref="K70:K72"/>
    <mergeCell ref="L70:L72"/>
    <mergeCell ref="M70:M72"/>
    <mergeCell ref="G59:H59"/>
    <mergeCell ref="J10:J12"/>
    <mergeCell ref="L10:L12"/>
    <mergeCell ref="M10:M12"/>
    <mergeCell ref="N10:N12"/>
    <mergeCell ref="G21:H21"/>
    <mergeCell ref="G30:H30"/>
    <mergeCell ref="G35:H35"/>
    <mergeCell ref="G40:H40"/>
    <mergeCell ref="G50:H50"/>
    <mergeCell ref="A10:A12"/>
    <mergeCell ref="B10:B12"/>
    <mergeCell ref="C10:C12"/>
    <mergeCell ref="D10:D12"/>
    <mergeCell ref="E10:E12"/>
    <mergeCell ref="O7:O8"/>
    <mergeCell ref="P7:P8"/>
    <mergeCell ref="P10:P12"/>
    <mergeCell ref="G13:H13"/>
    <mergeCell ref="F9:H9"/>
    <mergeCell ref="F10:H12"/>
    <mergeCell ref="A1:P1"/>
    <mergeCell ref="A2:P2"/>
    <mergeCell ref="A3:P3"/>
    <mergeCell ref="A4:P4"/>
    <mergeCell ref="O6:P6"/>
    <mergeCell ref="A6:E7"/>
    <mergeCell ref="F6:H8"/>
    <mergeCell ref="I6:I8"/>
    <mergeCell ref="J6:M6"/>
    <mergeCell ref="N6:N8"/>
    <mergeCell ref="J7:J8"/>
    <mergeCell ref="K7:K8"/>
    <mergeCell ref="L7:L8"/>
  </mergeCells>
  <pageMargins left="0.70866141732283472" right="0.70866141732283472" top="0.59055118110236227" bottom="0.59055118110236227" header="0.31496062992125984" footer="0.31496062992125984"/>
  <pageSetup paperSize="5" scale="64" orientation="landscape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78"/>
  <sheetViews>
    <sheetView view="pageBreakPreview" topLeftCell="A64" zoomScale="75" zoomScaleNormal="100" zoomScaleSheetLayoutView="75" workbookViewId="0">
      <selection activeCell="F49" sqref="F49:H51"/>
    </sheetView>
  </sheetViews>
  <sheetFormatPr defaultRowHeight="15" x14ac:dyDescent="0.25"/>
  <cols>
    <col min="1" max="1" width="4.5703125" customWidth="1"/>
    <col min="2" max="2" width="6.7109375" customWidth="1"/>
    <col min="3" max="3" width="5.140625" customWidth="1"/>
    <col min="4" max="4" width="7.42578125" customWidth="1"/>
    <col min="5" max="5" width="9.42578125" customWidth="1"/>
    <col min="6" max="7" width="3.85546875" customWidth="1"/>
    <col min="8" max="8" width="35" customWidth="1"/>
    <col min="9" max="9" width="29.28515625" customWidth="1"/>
    <col min="10" max="10" width="14.42578125" customWidth="1"/>
    <col min="11" max="11" width="15.85546875" customWidth="1"/>
    <col min="12" max="12" width="20.7109375" customWidth="1"/>
    <col min="13" max="13" width="19.42578125" customWidth="1"/>
    <col min="14" max="14" width="12.5703125" customWidth="1"/>
    <col min="15" max="15" width="16.5703125" customWidth="1"/>
    <col min="16" max="16" width="22.28515625" customWidth="1"/>
    <col min="19" max="19" width="16.85546875" bestFit="1" customWidth="1"/>
  </cols>
  <sheetData>
    <row r="1" spans="1:19" ht="18.75" x14ac:dyDescent="0.3">
      <c r="A1" s="187" t="s">
        <v>263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25"/>
      <c r="R1" s="25"/>
      <c r="S1" s="25"/>
    </row>
    <row r="2" spans="1:19" ht="18.75" x14ac:dyDescent="0.3">
      <c r="A2" s="187" t="s">
        <v>262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25"/>
      <c r="R2" s="25"/>
      <c r="S2" s="25"/>
    </row>
    <row r="3" spans="1:19" ht="18.75" x14ac:dyDescent="0.3">
      <c r="A3" s="187" t="s">
        <v>119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25"/>
      <c r="R3" s="25"/>
      <c r="S3" s="25"/>
    </row>
    <row r="4" spans="1:19" ht="18.75" x14ac:dyDescent="0.3">
      <c r="A4" s="187" t="s">
        <v>120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25"/>
      <c r="R4" s="25"/>
      <c r="S4" s="25"/>
    </row>
    <row r="5" spans="1:19" ht="18" x14ac:dyDescent="0.25">
      <c r="A5" s="187" t="s">
        <v>250</v>
      </c>
      <c r="B5" s="187"/>
      <c r="C5" s="187"/>
      <c r="D5" s="187"/>
      <c r="E5" s="187"/>
      <c r="F5" s="187"/>
      <c r="G5" s="187"/>
      <c r="H5" s="187"/>
      <c r="I5" s="187"/>
      <c r="J5" s="187"/>
      <c r="K5" s="187"/>
      <c r="L5" s="187"/>
      <c r="M5" s="187"/>
      <c r="N5" s="187"/>
      <c r="O5" s="187"/>
      <c r="P5" s="187"/>
      <c r="Q5" s="26"/>
      <c r="R5" s="26"/>
      <c r="S5" s="26"/>
    </row>
    <row r="6" spans="1:19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9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9" x14ac:dyDescent="0.25">
      <c r="A8" s="80"/>
      <c r="B8" s="80"/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</row>
    <row r="9" spans="1:19" ht="39" customHeight="1" x14ac:dyDescent="0.25">
      <c r="A9" s="166" t="s">
        <v>125</v>
      </c>
      <c r="B9" s="167"/>
      <c r="C9" s="167"/>
      <c r="D9" s="167"/>
      <c r="E9" s="168"/>
      <c r="F9" s="172" t="s">
        <v>148</v>
      </c>
      <c r="G9" s="173"/>
      <c r="H9" s="174"/>
      <c r="I9" s="181" t="s">
        <v>144</v>
      </c>
      <c r="J9" s="184" t="s">
        <v>252</v>
      </c>
      <c r="K9" s="185"/>
      <c r="L9" s="185"/>
      <c r="M9" s="186"/>
      <c r="N9" s="181" t="s">
        <v>253</v>
      </c>
      <c r="O9" s="188" t="s">
        <v>254</v>
      </c>
      <c r="P9" s="189"/>
    </row>
    <row r="10" spans="1:19" ht="5.25" customHeight="1" x14ac:dyDescent="0.25">
      <c r="A10" s="169"/>
      <c r="B10" s="170"/>
      <c r="C10" s="170"/>
      <c r="D10" s="170"/>
      <c r="E10" s="171"/>
      <c r="F10" s="175"/>
      <c r="G10" s="176"/>
      <c r="H10" s="177"/>
      <c r="I10" s="182"/>
      <c r="J10" s="190" t="s">
        <v>112</v>
      </c>
      <c r="K10" s="181" t="s">
        <v>113</v>
      </c>
      <c r="L10" s="181" t="s">
        <v>122</v>
      </c>
      <c r="M10" s="151"/>
      <c r="N10" s="182"/>
      <c r="O10" s="181" t="s">
        <v>113</v>
      </c>
      <c r="P10" s="181" t="s">
        <v>122</v>
      </c>
    </row>
    <row r="11" spans="1:19" ht="82.5" customHeight="1" x14ac:dyDescent="0.25">
      <c r="A11" s="152" t="s">
        <v>126</v>
      </c>
      <c r="B11" s="153" t="s">
        <v>127</v>
      </c>
      <c r="C11" s="153" t="s">
        <v>128</v>
      </c>
      <c r="D11" s="152" t="s">
        <v>129</v>
      </c>
      <c r="E11" s="153" t="s">
        <v>130</v>
      </c>
      <c r="F11" s="178"/>
      <c r="G11" s="179"/>
      <c r="H11" s="180"/>
      <c r="I11" s="183"/>
      <c r="J11" s="191"/>
      <c r="K11" s="183"/>
      <c r="L11" s="183"/>
      <c r="M11" s="154" t="s">
        <v>251</v>
      </c>
      <c r="N11" s="183"/>
      <c r="O11" s="183"/>
      <c r="P11" s="183"/>
    </row>
    <row r="12" spans="1:19" ht="15.75" x14ac:dyDescent="0.25">
      <c r="A12" s="85">
        <v>1</v>
      </c>
      <c r="B12" s="86"/>
      <c r="C12" s="86"/>
      <c r="D12" s="86"/>
      <c r="E12" s="86"/>
      <c r="F12" s="197">
        <v>2</v>
      </c>
      <c r="G12" s="198"/>
      <c r="H12" s="199"/>
      <c r="I12" s="87">
        <v>3</v>
      </c>
      <c r="J12" s="87">
        <v>4</v>
      </c>
      <c r="K12" s="87">
        <v>5</v>
      </c>
      <c r="L12" s="87">
        <v>6</v>
      </c>
      <c r="M12" s="87">
        <v>7</v>
      </c>
      <c r="N12" s="87">
        <v>8</v>
      </c>
      <c r="O12" s="87">
        <v>9</v>
      </c>
      <c r="P12" s="87">
        <v>11</v>
      </c>
    </row>
    <row r="13" spans="1:19" ht="81.75" customHeight="1" x14ac:dyDescent="0.25">
      <c r="A13" s="200">
        <v>1</v>
      </c>
      <c r="B13" s="200">
        <v>5</v>
      </c>
      <c r="C13" s="203" t="s">
        <v>131</v>
      </c>
      <c r="D13" s="200"/>
      <c r="E13" s="200"/>
      <c r="F13" s="206" t="s">
        <v>20</v>
      </c>
      <c r="G13" s="207"/>
      <c r="H13" s="208"/>
      <c r="I13" s="88" t="s">
        <v>264</v>
      </c>
      <c r="J13" s="215"/>
      <c r="K13" s="144">
        <v>1</v>
      </c>
      <c r="L13" s="192">
        <f>L16+L24+L28+L30+L32+L37+L40+L44</f>
        <v>3264490072</v>
      </c>
      <c r="M13" s="192"/>
      <c r="N13" s="192"/>
      <c r="O13" s="144">
        <v>1</v>
      </c>
      <c r="P13" s="192">
        <f>P16+P24+P28+P30+P32+P37+P40+P44</f>
        <v>3590939079</v>
      </c>
    </row>
    <row r="14" spans="1:19" ht="66" customHeight="1" x14ac:dyDescent="0.25">
      <c r="A14" s="201"/>
      <c r="B14" s="201"/>
      <c r="C14" s="204"/>
      <c r="D14" s="201"/>
      <c r="E14" s="201"/>
      <c r="F14" s="209"/>
      <c r="G14" s="210"/>
      <c r="H14" s="211"/>
      <c r="I14" s="89" t="s">
        <v>265</v>
      </c>
      <c r="J14" s="216"/>
      <c r="K14" s="145">
        <v>1</v>
      </c>
      <c r="L14" s="193"/>
      <c r="M14" s="193"/>
      <c r="N14" s="193"/>
      <c r="O14" s="145">
        <v>1</v>
      </c>
      <c r="P14" s="193"/>
    </row>
    <row r="15" spans="1:19" ht="49.5" customHeight="1" x14ac:dyDescent="0.25">
      <c r="A15" s="202"/>
      <c r="B15" s="202"/>
      <c r="C15" s="205"/>
      <c r="D15" s="202"/>
      <c r="E15" s="202"/>
      <c r="F15" s="212"/>
      <c r="G15" s="213"/>
      <c r="H15" s="214"/>
      <c r="I15" s="89" t="s">
        <v>266</v>
      </c>
      <c r="J15" s="217"/>
      <c r="K15" s="145">
        <v>1</v>
      </c>
      <c r="L15" s="194"/>
      <c r="M15" s="194"/>
      <c r="N15" s="194"/>
      <c r="O15" s="145">
        <v>1</v>
      </c>
      <c r="P15" s="194"/>
    </row>
    <row r="16" spans="1:19" ht="102" customHeight="1" x14ac:dyDescent="0.25">
      <c r="A16" s="90">
        <v>1</v>
      </c>
      <c r="B16" s="91">
        <v>5</v>
      </c>
      <c r="C16" s="92" t="s">
        <v>131</v>
      </c>
      <c r="D16" s="93" t="s">
        <v>132</v>
      </c>
      <c r="E16" s="94"/>
      <c r="F16" s="95" t="s">
        <v>0</v>
      </c>
      <c r="G16" s="195" t="s">
        <v>21</v>
      </c>
      <c r="H16" s="196"/>
      <c r="I16" s="96" t="s">
        <v>267</v>
      </c>
      <c r="J16" s="97"/>
      <c r="K16" s="98">
        <v>1</v>
      </c>
      <c r="L16" s="99">
        <f t="shared" ref="L16" si="0">SUM(L17:L23)</f>
        <v>33000000</v>
      </c>
      <c r="M16" s="99"/>
      <c r="N16" s="99"/>
      <c r="O16" s="98">
        <v>1</v>
      </c>
      <c r="P16" s="99">
        <f t="shared" ref="P16" si="1">SUM(P17:P23)</f>
        <v>36300000</v>
      </c>
    </row>
    <row r="17" spans="1:16" ht="52.5" customHeight="1" x14ac:dyDescent="0.25">
      <c r="A17" s="90">
        <v>1</v>
      </c>
      <c r="B17" s="91">
        <v>5</v>
      </c>
      <c r="C17" s="92" t="s">
        <v>131</v>
      </c>
      <c r="D17" s="93" t="s">
        <v>132</v>
      </c>
      <c r="E17" s="92" t="s">
        <v>237</v>
      </c>
      <c r="F17" s="100"/>
      <c r="G17" s="101">
        <v>1</v>
      </c>
      <c r="H17" s="102" t="s">
        <v>22</v>
      </c>
      <c r="I17" s="103" t="s">
        <v>121</v>
      </c>
      <c r="J17" s="104" t="s">
        <v>116</v>
      </c>
      <c r="K17" s="104" t="s">
        <v>90</v>
      </c>
      <c r="L17" s="105">
        <v>6000000</v>
      </c>
      <c r="M17" s="105" t="s">
        <v>268</v>
      </c>
      <c r="N17" s="105"/>
      <c r="O17" s="104" t="s">
        <v>90</v>
      </c>
      <c r="P17" s="105">
        <v>6600000</v>
      </c>
    </row>
    <row r="18" spans="1:16" ht="72.75" customHeight="1" x14ac:dyDescent="0.25">
      <c r="A18" s="90">
        <v>1</v>
      </c>
      <c r="B18" s="91">
        <v>5</v>
      </c>
      <c r="C18" s="92" t="s">
        <v>131</v>
      </c>
      <c r="D18" s="93" t="s">
        <v>132</v>
      </c>
      <c r="E18" s="92" t="s">
        <v>238</v>
      </c>
      <c r="F18" s="100"/>
      <c r="G18" s="101">
        <v>2</v>
      </c>
      <c r="H18" s="102" t="s">
        <v>23</v>
      </c>
      <c r="I18" s="103" t="s">
        <v>150</v>
      </c>
      <c r="J18" s="104" t="s">
        <v>116</v>
      </c>
      <c r="K18" s="106" t="s">
        <v>91</v>
      </c>
      <c r="L18" s="107">
        <v>3500000</v>
      </c>
      <c r="M18" s="105" t="s">
        <v>268</v>
      </c>
      <c r="N18" s="105"/>
      <c r="O18" s="106" t="s">
        <v>91</v>
      </c>
      <c r="P18" s="105">
        <v>3850000</v>
      </c>
    </row>
    <row r="19" spans="1:16" ht="109.5" customHeight="1" x14ac:dyDescent="0.25">
      <c r="A19" s="90">
        <v>1</v>
      </c>
      <c r="B19" s="91">
        <v>5</v>
      </c>
      <c r="C19" s="92" t="s">
        <v>131</v>
      </c>
      <c r="D19" s="93" t="s">
        <v>132</v>
      </c>
      <c r="E19" s="92" t="s">
        <v>239</v>
      </c>
      <c r="F19" s="100"/>
      <c r="G19" s="101">
        <v>3</v>
      </c>
      <c r="H19" s="102" t="s">
        <v>24</v>
      </c>
      <c r="I19" s="103" t="s">
        <v>151</v>
      </c>
      <c r="J19" s="104" t="s">
        <v>116</v>
      </c>
      <c r="K19" s="106" t="s">
        <v>91</v>
      </c>
      <c r="L19" s="107">
        <v>3500000</v>
      </c>
      <c r="M19" s="105" t="s">
        <v>268</v>
      </c>
      <c r="N19" s="105"/>
      <c r="O19" s="106" t="s">
        <v>91</v>
      </c>
      <c r="P19" s="105">
        <v>3850000</v>
      </c>
    </row>
    <row r="20" spans="1:16" ht="79.5" customHeight="1" x14ac:dyDescent="0.25">
      <c r="A20" s="90">
        <v>1</v>
      </c>
      <c r="B20" s="91">
        <v>5</v>
      </c>
      <c r="C20" s="92" t="s">
        <v>131</v>
      </c>
      <c r="D20" s="93" t="s">
        <v>132</v>
      </c>
      <c r="E20" s="92" t="s">
        <v>240</v>
      </c>
      <c r="F20" s="100"/>
      <c r="G20" s="101">
        <v>4</v>
      </c>
      <c r="H20" s="102" t="s">
        <v>25</v>
      </c>
      <c r="I20" s="103" t="s">
        <v>152</v>
      </c>
      <c r="J20" s="104" t="s">
        <v>116</v>
      </c>
      <c r="K20" s="106" t="s">
        <v>91</v>
      </c>
      <c r="L20" s="107">
        <v>3500000</v>
      </c>
      <c r="M20" s="105" t="s">
        <v>268</v>
      </c>
      <c r="N20" s="105"/>
      <c r="O20" s="106" t="s">
        <v>91</v>
      </c>
      <c r="P20" s="105">
        <v>3850000</v>
      </c>
    </row>
    <row r="21" spans="1:16" ht="102" customHeight="1" x14ac:dyDescent="0.25">
      <c r="A21" s="90">
        <v>1</v>
      </c>
      <c r="B21" s="91">
        <v>5</v>
      </c>
      <c r="C21" s="92" t="s">
        <v>131</v>
      </c>
      <c r="D21" s="93" t="s">
        <v>132</v>
      </c>
      <c r="E21" s="92" t="s">
        <v>241</v>
      </c>
      <c r="F21" s="100"/>
      <c r="G21" s="101">
        <v>5</v>
      </c>
      <c r="H21" s="102" t="s">
        <v>26</v>
      </c>
      <c r="I21" s="103" t="s">
        <v>153</v>
      </c>
      <c r="J21" s="104" t="s">
        <v>116</v>
      </c>
      <c r="K21" s="106" t="s">
        <v>91</v>
      </c>
      <c r="L21" s="107">
        <v>3500000</v>
      </c>
      <c r="M21" s="105" t="s">
        <v>268</v>
      </c>
      <c r="N21" s="105"/>
      <c r="O21" s="106" t="s">
        <v>91</v>
      </c>
      <c r="P21" s="105">
        <v>3850000</v>
      </c>
    </row>
    <row r="22" spans="1:16" ht="135.75" customHeight="1" x14ac:dyDescent="0.25">
      <c r="A22" s="90">
        <v>1</v>
      </c>
      <c r="B22" s="91">
        <v>5</v>
      </c>
      <c r="C22" s="92" t="s">
        <v>131</v>
      </c>
      <c r="D22" s="93" t="s">
        <v>132</v>
      </c>
      <c r="E22" s="92" t="s">
        <v>242</v>
      </c>
      <c r="F22" s="100"/>
      <c r="G22" s="101">
        <v>6</v>
      </c>
      <c r="H22" s="102" t="s">
        <v>27</v>
      </c>
      <c r="I22" s="103" t="s">
        <v>154</v>
      </c>
      <c r="J22" s="104" t="s">
        <v>116</v>
      </c>
      <c r="K22" s="106" t="s">
        <v>107</v>
      </c>
      <c r="L22" s="107">
        <v>6000000</v>
      </c>
      <c r="M22" s="105" t="s">
        <v>268</v>
      </c>
      <c r="N22" s="105"/>
      <c r="O22" s="106" t="s">
        <v>107</v>
      </c>
      <c r="P22" s="105">
        <v>6600000</v>
      </c>
    </row>
    <row r="23" spans="1:16" ht="51.75" customHeight="1" x14ac:dyDescent="0.25">
      <c r="A23" s="90">
        <v>1</v>
      </c>
      <c r="B23" s="91">
        <v>5</v>
      </c>
      <c r="C23" s="92" t="s">
        <v>131</v>
      </c>
      <c r="D23" s="93" t="s">
        <v>132</v>
      </c>
      <c r="E23" s="92" t="s">
        <v>243</v>
      </c>
      <c r="F23" s="100"/>
      <c r="G23" s="101">
        <v>7</v>
      </c>
      <c r="H23" s="102" t="s">
        <v>1</v>
      </c>
      <c r="I23" s="103" t="s">
        <v>155</v>
      </c>
      <c r="J23" s="104" t="s">
        <v>116</v>
      </c>
      <c r="K23" s="106" t="s">
        <v>97</v>
      </c>
      <c r="L23" s="107">
        <v>7000000</v>
      </c>
      <c r="M23" s="105" t="s">
        <v>268</v>
      </c>
      <c r="N23" s="105"/>
      <c r="O23" s="106" t="s">
        <v>97</v>
      </c>
      <c r="P23" s="107">
        <v>7700000</v>
      </c>
    </row>
    <row r="24" spans="1:16" ht="61.5" customHeight="1" x14ac:dyDescent="0.25">
      <c r="A24" s="90">
        <v>1</v>
      </c>
      <c r="B24" s="91">
        <v>5</v>
      </c>
      <c r="C24" s="92" t="s">
        <v>131</v>
      </c>
      <c r="D24" s="93" t="s">
        <v>135</v>
      </c>
      <c r="E24" s="94"/>
      <c r="F24" s="95" t="s">
        <v>2</v>
      </c>
      <c r="G24" s="195" t="s">
        <v>3</v>
      </c>
      <c r="H24" s="196"/>
      <c r="I24" s="96" t="s">
        <v>221</v>
      </c>
      <c r="J24" s="104"/>
      <c r="K24" s="98">
        <v>1</v>
      </c>
      <c r="L24" s="108">
        <f>SUM(L25:L27)</f>
        <v>1802714072</v>
      </c>
      <c r="M24" s="108"/>
      <c r="N24" s="108"/>
      <c r="O24" s="98">
        <v>1</v>
      </c>
      <c r="P24" s="108">
        <f>SUM(P25:P27)</f>
        <v>1982985479</v>
      </c>
    </row>
    <row r="25" spans="1:16" ht="61.5" customHeight="1" x14ac:dyDescent="0.25">
      <c r="A25" s="90">
        <v>1</v>
      </c>
      <c r="B25" s="91">
        <v>5</v>
      </c>
      <c r="C25" s="92" t="s">
        <v>131</v>
      </c>
      <c r="D25" s="93" t="s">
        <v>135</v>
      </c>
      <c r="E25" s="92" t="s">
        <v>237</v>
      </c>
      <c r="F25" s="100"/>
      <c r="G25" s="101">
        <v>1</v>
      </c>
      <c r="H25" s="102" t="s">
        <v>4</v>
      </c>
      <c r="I25" s="103" t="s">
        <v>156</v>
      </c>
      <c r="J25" s="104" t="s">
        <v>116</v>
      </c>
      <c r="K25" s="104" t="s">
        <v>269</v>
      </c>
      <c r="L25" s="128">
        <v>1781714072</v>
      </c>
      <c r="M25" s="105" t="s">
        <v>268</v>
      </c>
      <c r="N25" s="105"/>
      <c r="O25" s="104" t="s">
        <v>269</v>
      </c>
      <c r="P25" s="105">
        <v>1959885479</v>
      </c>
    </row>
    <row r="26" spans="1:16" ht="102" customHeight="1" x14ac:dyDescent="0.25">
      <c r="A26" s="90">
        <v>1</v>
      </c>
      <c r="B26" s="91">
        <v>5</v>
      </c>
      <c r="C26" s="92" t="s">
        <v>131</v>
      </c>
      <c r="D26" s="93" t="s">
        <v>135</v>
      </c>
      <c r="E26" s="92" t="s">
        <v>241</v>
      </c>
      <c r="F26" s="100"/>
      <c r="G26" s="101">
        <v>5</v>
      </c>
      <c r="H26" s="102" t="s">
        <v>136</v>
      </c>
      <c r="I26" s="103" t="s">
        <v>160</v>
      </c>
      <c r="J26" s="104" t="s">
        <v>116</v>
      </c>
      <c r="K26" s="106" t="s">
        <v>107</v>
      </c>
      <c r="L26" s="107">
        <v>15000000</v>
      </c>
      <c r="M26" s="105" t="s">
        <v>268</v>
      </c>
      <c r="N26" s="105"/>
      <c r="O26" s="106" t="s">
        <v>107</v>
      </c>
      <c r="P26" s="105">
        <v>16500000</v>
      </c>
    </row>
    <row r="27" spans="1:16" ht="76.5" customHeight="1" x14ac:dyDescent="0.25">
      <c r="A27" s="90">
        <v>1</v>
      </c>
      <c r="B27" s="91">
        <v>5</v>
      </c>
      <c r="C27" s="92" t="s">
        <v>131</v>
      </c>
      <c r="D27" s="93" t="s">
        <v>135</v>
      </c>
      <c r="E27" s="92" t="s">
        <v>242</v>
      </c>
      <c r="F27" s="100"/>
      <c r="G27" s="101">
        <v>6</v>
      </c>
      <c r="H27" s="102" t="s">
        <v>6</v>
      </c>
      <c r="I27" s="103" t="s">
        <v>161</v>
      </c>
      <c r="J27" s="104" t="s">
        <v>116</v>
      </c>
      <c r="K27" s="106" t="s">
        <v>91</v>
      </c>
      <c r="L27" s="107">
        <v>6000000</v>
      </c>
      <c r="M27" s="105" t="s">
        <v>268</v>
      </c>
      <c r="N27" s="105"/>
      <c r="O27" s="106" t="s">
        <v>91</v>
      </c>
      <c r="P27" s="105">
        <v>6600000</v>
      </c>
    </row>
    <row r="28" spans="1:16" ht="92.25" customHeight="1" x14ac:dyDescent="0.25">
      <c r="A28" s="90">
        <v>1</v>
      </c>
      <c r="B28" s="91">
        <v>5</v>
      </c>
      <c r="C28" s="92" t="s">
        <v>131</v>
      </c>
      <c r="D28" s="93" t="s">
        <v>137</v>
      </c>
      <c r="E28" s="94"/>
      <c r="F28" s="95" t="s">
        <v>7</v>
      </c>
      <c r="G28" s="195" t="s">
        <v>32</v>
      </c>
      <c r="H28" s="196"/>
      <c r="I28" s="127" t="s">
        <v>222</v>
      </c>
      <c r="J28" s="110"/>
      <c r="K28" s="111">
        <v>1</v>
      </c>
      <c r="L28" s="108">
        <f>SUM(L29:L29)</f>
        <v>10000000</v>
      </c>
      <c r="M28" s="108"/>
      <c r="N28" s="108"/>
      <c r="O28" s="111">
        <v>1</v>
      </c>
      <c r="P28" s="108">
        <f>SUM(P29:P29)</f>
        <v>11000000</v>
      </c>
    </row>
    <row r="29" spans="1:16" ht="63" x14ac:dyDescent="0.25">
      <c r="A29" s="90">
        <v>1</v>
      </c>
      <c r="B29" s="91">
        <v>5</v>
      </c>
      <c r="C29" s="92" t="s">
        <v>131</v>
      </c>
      <c r="D29" s="93" t="s">
        <v>137</v>
      </c>
      <c r="E29" s="92" t="s">
        <v>242</v>
      </c>
      <c r="F29" s="100"/>
      <c r="G29" s="101">
        <v>4</v>
      </c>
      <c r="H29" s="102" t="s">
        <v>36</v>
      </c>
      <c r="I29" s="103" t="s">
        <v>167</v>
      </c>
      <c r="J29" s="104" t="s">
        <v>116</v>
      </c>
      <c r="K29" s="106" t="s">
        <v>95</v>
      </c>
      <c r="L29" s="107">
        <v>10000000</v>
      </c>
      <c r="M29" s="105" t="s">
        <v>268</v>
      </c>
      <c r="N29" s="105"/>
      <c r="O29" s="106" t="s">
        <v>95</v>
      </c>
      <c r="P29" s="105">
        <v>11000000</v>
      </c>
    </row>
    <row r="30" spans="1:16" ht="90.75" customHeight="1" x14ac:dyDescent="0.25">
      <c r="A30" s="90">
        <v>1</v>
      </c>
      <c r="B30" s="91">
        <v>5</v>
      </c>
      <c r="C30" s="92" t="s">
        <v>131</v>
      </c>
      <c r="D30" s="93" t="s">
        <v>138</v>
      </c>
      <c r="E30" s="94"/>
      <c r="F30" s="95" t="s">
        <v>15</v>
      </c>
      <c r="G30" s="195" t="s">
        <v>37</v>
      </c>
      <c r="H30" s="196"/>
      <c r="I30" s="127" t="s">
        <v>223</v>
      </c>
      <c r="J30" s="110"/>
      <c r="K30" s="111">
        <v>1</v>
      </c>
      <c r="L30" s="108">
        <f>SUM(L31:L31)</f>
        <v>35000000</v>
      </c>
      <c r="M30" s="108"/>
      <c r="N30" s="108"/>
      <c r="O30" s="111">
        <v>1</v>
      </c>
      <c r="P30" s="108">
        <f>SUM(P31:P31)</f>
        <v>38500000</v>
      </c>
    </row>
    <row r="31" spans="1:16" ht="78.75" x14ac:dyDescent="0.25">
      <c r="A31" s="90">
        <v>1</v>
      </c>
      <c r="B31" s="91">
        <v>5</v>
      </c>
      <c r="C31" s="92" t="s">
        <v>131</v>
      </c>
      <c r="D31" s="93" t="s">
        <v>138</v>
      </c>
      <c r="E31" s="92" t="s">
        <v>245</v>
      </c>
      <c r="F31" s="100"/>
      <c r="G31" s="101">
        <v>4</v>
      </c>
      <c r="H31" s="102" t="s">
        <v>41</v>
      </c>
      <c r="I31" s="103" t="s">
        <v>171</v>
      </c>
      <c r="J31" s="104" t="s">
        <v>116</v>
      </c>
      <c r="K31" s="106" t="s">
        <v>255</v>
      </c>
      <c r="L31" s="107">
        <v>35000000</v>
      </c>
      <c r="M31" s="105" t="s">
        <v>268</v>
      </c>
      <c r="N31" s="105"/>
      <c r="O31" s="106" t="s">
        <v>255</v>
      </c>
      <c r="P31" s="107">
        <v>38500000</v>
      </c>
    </row>
    <row r="32" spans="1:16" ht="67.5" customHeight="1" x14ac:dyDescent="0.25">
      <c r="A32" s="90">
        <v>1</v>
      </c>
      <c r="B32" s="91">
        <v>5</v>
      </c>
      <c r="C32" s="92" t="s">
        <v>131</v>
      </c>
      <c r="D32" s="93" t="s">
        <v>139</v>
      </c>
      <c r="E32" s="94"/>
      <c r="F32" s="95" t="s">
        <v>42</v>
      </c>
      <c r="G32" s="195" t="s">
        <v>43</v>
      </c>
      <c r="H32" s="196"/>
      <c r="I32" s="127" t="s">
        <v>224</v>
      </c>
      <c r="J32" s="110"/>
      <c r="K32" s="111">
        <v>1</v>
      </c>
      <c r="L32" s="108">
        <f>SUM(L33:L36)</f>
        <v>595007000</v>
      </c>
      <c r="M32" s="108"/>
      <c r="N32" s="108"/>
      <c r="O32" s="111">
        <v>1</v>
      </c>
      <c r="P32" s="108">
        <f>SUM(P33:P36)</f>
        <v>654507700</v>
      </c>
    </row>
    <row r="33" spans="1:16" ht="92.25" customHeight="1" x14ac:dyDescent="0.25">
      <c r="A33" s="90">
        <v>1</v>
      </c>
      <c r="B33" s="91">
        <v>5</v>
      </c>
      <c r="C33" s="92" t="s">
        <v>131</v>
      </c>
      <c r="D33" s="93" t="s">
        <v>139</v>
      </c>
      <c r="E33" s="92" t="s">
        <v>237</v>
      </c>
      <c r="F33" s="100"/>
      <c r="G33" s="101">
        <v>1</v>
      </c>
      <c r="H33" s="102" t="s">
        <v>10</v>
      </c>
      <c r="I33" s="103" t="s">
        <v>172</v>
      </c>
      <c r="J33" s="104" t="s">
        <v>116</v>
      </c>
      <c r="K33" s="106" t="s">
        <v>106</v>
      </c>
      <c r="L33" s="107">
        <v>24975000</v>
      </c>
      <c r="M33" s="105" t="s">
        <v>268</v>
      </c>
      <c r="N33" s="105"/>
      <c r="O33" s="106" t="s">
        <v>106</v>
      </c>
      <c r="P33" s="105">
        <v>27472500</v>
      </c>
    </row>
    <row r="34" spans="1:16" ht="70.5" customHeight="1" x14ac:dyDescent="0.25">
      <c r="A34" s="90">
        <v>1</v>
      </c>
      <c r="B34" s="91">
        <v>5</v>
      </c>
      <c r="C34" s="92" t="s">
        <v>131</v>
      </c>
      <c r="D34" s="93" t="s">
        <v>139</v>
      </c>
      <c r="E34" s="92" t="s">
        <v>241</v>
      </c>
      <c r="F34" s="100"/>
      <c r="G34" s="101">
        <v>5</v>
      </c>
      <c r="H34" s="102" t="s">
        <v>9</v>
      </c>
      <c r="I34" s="103" t="s">
        <v>176</v>
      </c>
      <c r="J34" s="104" t="s">
        <v>116</v>
      </c>
      <c r="K34" s="106" t="s">
        <v>106</v>
      </c>
      <c r="L34" s="107">
        <v>15000000</v>
      </c>
      <c r="M34" s="105" t="s">
        <v>268</v>
      </c>
      <c r="N34" s="105"/>
      <c r="O34" s="106" t="s">
        <v>106</v>
      </c>
      <c r="P34" s="105">
        <v>16500000</v>
      </c>
    </row>
    <row r="35" spans="1:16" ht="80.25" customHeight="1" x14ac:dyDescent="0.25">
      <c r="A35" s="90">
        <v>1</v>
      </c>
      <c r="B35" s="91">
        <v>5</v>
      </c>
      <c r="C35" s="92" t="s">
        <v>131</v>
      </c>
      <c r="D35" s="93" t="s">
        <v>139</v>
      </c>
      <c r="E35" s="92" t="s">
        <v>242</v>
      </c>
      <c r="F35" s="100"/>
      <c r="G35" s="101">
        <v>6</v>
      </c>
      <c r="H35" s="102" t="s">
        <v>13</v>
      </c>
      <c r="I35" s="103" t="s">
        <v>177</v>
      </c>
      <c r="J35" s="104" t="s">
        <v>116</v>
      </c>
      <c r="K35" s="106" t="s">
        <v>91</v>
      </c>
      <c r="L35" s="107">
        <v>13500000</v>
      </c>
      <c r="M35" s="105" t="s">
        <v>268</v>
      </c>
      <c r="N35" s="105"/>
      <c r="O35" s="106" t="s">
        <v>91</v>
      </c>
      <c r="P35" s="105">
        <v>14850000</v>
      </c>
    </row>
    <row r="36" spans="1:16" ht="74.25" customHeight="1" x14ac:dyDescent="0.25">
      <c r="A36" s="90">
        <v>1</v>
      </c>
      <c r="B36" s="91">
        <v>5</v>
      </c>
      <c r="C36" s="92" t="s">
        <v>131</v>
      </c>
      <c r="D36" s="93" t="s">
        <v>139</v>
      </c>
      <c r="E36" s="92" t="s">
        <v>245</v>
      </c>
      <c r="F36" s="100"/>
      <c r="G36" s="101">
        <v>8</v>
      </c>
      <c r="H36" s="102" t="s">
        <v>45</v>
      </c>
      <c r="I36" s="103" t="s">
        <v>179</v>
      </c>
      <c r="J36" s="104" t="s">
        <v>116</v>
      </c>
      <c r="K36" s="106" t="s">
        <v>275</v>
      </c>
      <c r="L36" s="107">
        <v>541532000</v>
      </c>
      <c r="M36" s="105" t="s">
        <v>268</v>
      </c>
      <c r="N36" s="105"/>
      <c r="O36" s="106" t="s">
        <v>275</v>
      </c>
      <c r="P36" s="105">
        <v>595685200</v>
      </c>
    </row>
    <row r="37" spans="1:16" ht="97.5" customHeight="1" x14ac:dyDescent="0.25">
      <c r="A37" s="90">
        <v>1</v>
      </c>
      <c r="B37" s="91">
        <v>5</v>
      </c>
      <c r="C37" s="92" t="s">
        <v>131</v>
      </c>
      <c r="D37" s="93" t="s">
        <v>140</v>
      </c>
      <c r="E37" s="94"/>
      <c r="F37" s="95" t="s">
        <v>47</v>
      </c>
      <c r="G37" s="195" t="s">
        <v>48</v>
      </c>
      <c r="H37" s="196"/>
      <c r="I37" s="127" t="s">
        <v>225</v>
      </c>
      <c r="J37" s="110"/>
      <c r="K37" s="111">
        <v>1</v>
      </c>
      <c r="L37" s="108">
        <f>SUM(L38:L39)</f>
        <v>90000000</v>
      </c>
      <c r="M37" s="108"/>
      <c r="N37" s="108"/>
      <c r="O37" s="111">
        <v>1</v>
      </c>
      <c r="P37" s="108">
        <f>SUM(P38:P39)</f>
        <v>99000000</v>
      </c>
    </row>
    <row r="38" spans="1:16" ht="47.25" customHeight="1" x14ac:dyDescent="0.25">
      <c r="A38" s="90">
        <v>1</v>
      </c>
      <c r="B38" s="91">
        <v>5</v>
      </c>
      <c r="C38" s="92" t="s">
        <v>131</v>
      </c>
      <c r="D38" s="93" t="s">
        <v>140</v>
      </c>
      <c r="E38" s="92" t="s">
        <v>241</v>
      </c>
      <c r="F38" s="100"/>
      <c r="G38" s="101">
        <v>3</v>
      </c>
      <c r="H38" s="102" t="s">
        <v>51</v>
      </c>
      <c r="I38" s="103" t="s">
        <v>183</v>
      </c>
      <c r="J38" s="104" t="s">
        <v>116</v>
      </c>
      <c r="K38" s="106" t="s">
        <v>103</v>
      </c>
      <c r="L38" s="107">
        <v>20000000</v>
      </c>
      <c r="M38" s="105" t="s">
        <v>268</v>
      </c>
      <c r="N38" s="105"/>
      <c r="O38" s="106" t="s">
        <v>103</v>
      </c>
      <c r="P38" s="105">
        <v>22000000</v>
      </c>
    </row>
    <row r="39" spans="1:16" ht="67.5" customHeight="1" x14ac:dyDescent="0.25">
      <c r="A39" s="90">
        <v>1</v>
      </c>
      <c r="B39" s="91">
        <v>5</v>
      </c>
      <c r="C39" s="92" t="s">
        <v>131</v>
      </c>
      <c r="D39" s="93" t="s">
        <v>140</v>
      </c>
      <c r="E39" s="92" t="s">
        <v>242</v>
      </c>
      <c r="F39" s="100"/>
      <c r="G39" s="101">
        <v>4</v>
      </c>
      <c r="H39" s="102" t="s">
        <v>52</v>
      </c>
      <c r="I39" s="103" t="s">
        <v>184</v>
      </c>
      <c r="J39" s="104" t="s">
        <v>116</v>
      </c>
      <c r="K39" s="106" t="s">
        <v>270</v>
      </c>
      <c r="L39" s="107">
        <v>70000000</v>
      </c>
      <c r="M39" s="105" t="s">
        <v>268</v>
      </c>
      <c r="N39" s="105"/>
      <c r="O39" s="106" t="s">
        <v>270</v>
      </c>
      <c r="P39" s="105">
        <v>77000000</v>
      </c>
    </row>
    <row r="40" spans="1:16" ht="81" customHeight="1" x14ac:dyDescent="0.25">
      <c r="A40" s="90">
        <v>1</v>
      </c>
      <c r="B40" s="91">
        <v>5</v>
      </c>
      <c r="C40" s="92" t="s">
        <v>131</v>
      </c>
      <c r="D40" s="93" t="s">
        <v>141</v>
      </c>
      <c r="E40" s="91"/>
      <c r="F40" s="95" t="s">
        <v>57</v>
      </c>
      <c r="G40" s="195" t="s">
        <v>58</v>
      </c>
      <c r="H40" s="196"/>
      <c r="I40" s="127" t="s">
        <v>226</v>
      </c>
      <c r="J40" s="110"/>
      <c r="K40" s="111">
        <v>1</v>
      </c>
      <c r="L40" s="108">
        <f t="shared" ref="L40" si="2">SUM(L41:L43)</f>
        <v>363038000</v>
      </c>
      <c r="M40" s="108"/>
      <c r="N40" s="108"/>
      <c r="O40" s="111">
        <v>1</v>
      </c>
      <c r="P40" s="108">
        <f t="shared" ref="P40" si="3">SUM(P41:P43)</f>
        <v>399341800</v>
      </c>
    </row>
    <row r="41" spans="1:16" ht="72" customHeight="1" x14ac:dyDescent="0.25">
      <c r="A41" s="90">
        <v>1</v>
      </c>
      <c r="B41" s="91">
        <v>5</v>
      </c>
      <c r="C41" s="92" t="s">
        <v>131</v>
      </c>
      <c r="D41" s="93" t="s">
        <v>141</v>
      </c>
      <c r="E41" s="92" t="s">
        <v>237</v>
      </c>
      <c r="F41" s="100"/>
      <c r="G41" s="101">
        <v>1</v>
      </c>
      <c r="H41" s="102" t="s">
        <v>8</v>
      </c>
      <c r="I41" s="96" t="s">
        <v>189</v>
      </c>
      <c r="J41" s="104" t="s">
        <v>116</v>
      </c>
      <c r="K41" s="106" t="s">
        <v>107</v>
      </c>
      <c r="L41" s="107">
        <v>8000000</v>
      </c>
      <c r="M41" s="105" t="s">
        <v>268</v>
      </c>
      <c r="N41" s="105"/>
      <c r="O41" s="106" t="s">
        <v>107</v>
      </c>
      <c r="P41" s="107">
        <v>8800000</v>
      </c>
    </row>
    <row r="42" spans="1:16" ht="87.75" customHeight="1" x14ac:dyDescent="0.25">
      <c r="A42" s="90">
        <v>1</v>
      </c>
      <c r="B42" s="91">
        <v>5</v>
      </c>
      <c r="C42" s="92" t="s">
        <v>131</v>
      </c>
      <c r="D42" s="93" t="s">
        <v>141</v>
      </c>
      <c r="E42" s="92" t="s">
        <v>238</v>
      </c>
      <c r="F42" s="100"/>
      <c r="G42" s="101">
        <v>2</v>
      </c>
      <c r="H42" s="102" t="s">
        <v>59</v>
      </c>
      <c r="I42" s="96" t="s">
        <v>190</v>
      </c>
      <c r="J42" s="104" t="s">
        <v>116</v>
      </c>
      <c r="K42" s="106" t="s">
        <v>107</v>
      </c>
      <c r="L42" s="107">
        <v>150000000</v>
      </c>
      <c r="M42" s="105" t="s">
        <v>268</v>
      </c>
      <c r="N42" s="105"/>
      <c r="O42" s="106" t="s">
        <v>107</v>
      </c>
      <c r="P42" s="105">
        <v>165000000</v>
      </c>
    </row>
    <row r="43" spans="1:16" ht="81.75" customHeight="1" x14ac:dyDescent="0.25">
      <c r="A43" s="90">
        <v>1</v>
      </c>
      <c r="B43" s="91">
        <v>5</v>
      </c>
      <c r="C43" s="92" t="s">
        <v>131</v>
      </c>
      <c r="D43" s="93" t="s">
        <v>141</v>
      </c>
      <c r="E43" s="92" t="s">
        <v>240</v>
      </c>
      <c r="F43" s="100"/>
      <c r="G43" s="101">
        <v>3</v>
      </c>
      <c r="H43" s="102" t="s">
        <v>60</v>
      </c>
      <c r="I43" s="96" t="s">
        <v>191</v>
      </c>
      <c r="J43" s="104" t="s">
        <v>116</v>
      </c>
      <c r="K43" s="106" t="s">
        <v>107</v>
      </c>
      <c r="L43" s="107">
        <v>205038000</v>
      </c>
      <c r="M43" s="105" t="s">
        <v>268</v>
      </c>
      <c r="N43" s="105"/>
      <c r="O43" s="106" t="s">
        <v>107</v>
      </c>
      <c r="P43" s="107">
        <v>225541800</v>
      </c>
    </row>
    <row r="44" spans="1:16" ht="112.5" customHeight="1" x14ac:dyDescent="0.25">
      <c r="A44" s="90">
        <v>1</v>
      </c>
      <c r="B44" s="91">
        <v>5</v>
      </c>
      <c r="C44" s="92" t="s">
        <v>131</v>
      </c>
      <c r="D44" s="93" t="s">
        <v>142</v>
      </c>
      <c r="E44" s="94"/>
      <c r="F44" s="95" t="s">
        <v>61</v>
      </c>
      <c r="G44" s="195" t="s">
        <v>117</v>
      </c>
      <c r="H44" s="196"/>
      <c r="I44" s="127" t="s">
        <v>227</v>
      </c>
      <c r="J44" s="110"/>
      <c r="K44" s="111">
        <v>1</v>
      </c>
      <c r="L44" s="108">
        <f>SUM(L45:L48)</f>
        <v>335731000</v>
      </c>
      <c r="M44" s="108"/>
      <c r="N44" s="108"/>
      <c r="O44" s="111">
        <v>1</v>
      </c>
      <c r="P44" s="108">
        <f>SUM(P45:P48)</f>
        <v>369304100</v>
      </c>
    </row>
    <row r="45" spans="1:16" ht="101.25" customHeight="1" x14ac:dyDescent="0.25">
      <c r="A45" s="90">
        <v>1</v>
      </c>
      <c r="B45" s="91">
        <v>5</v>
      </c>
      <c r="C45" s="92" t="s">
        <v>131</v>
      </c>
      <c r="D45" s="93" t="s">
        <v>142</v>
      </c>
      <c r="E45" s="92" t="s">
        <v>237</v>
      </c>
      <c r="F45" s="100"/>
      <c r="G45" s="101">
        <v>1</v>
      </c>
      <c r="H45" s="102" t="s">
        <v>62</v>
      </c>
      <c r="I45" s="103" t="s">
        <v>192</v>
      </c>
      <c r="J45" s="104" t="s">
        <v>116</v>
      </c>
      <c r="K45" s="106" t="s">
        <v>100</v>
      </c>
      <c r="L45" s="107">
        <v>40950000</v>
      </c>
      <c r="M45" s="105" t="s">
        <v>268</v>
      </c>
      <c r="N45" s="105"/>
      <c r="O45" s="106" t="s">
        <v>100</v>
      </c>
      <c r="P45" s="105">
        <v>45045000</v>
      </c>
    </row>
    <row r="46" spans="1:16" ht="106.5" customHeight="1" x14ac:dyDescent="0.25">
      <c r="A46" s="90">
        <v>1</v>
      </c>
      <c r="B46" s="91">
        <v>5</v>
      </c>
      <c r="C46" s="92" t="s">
        <v>131</v>
      </c>
      <c r="D46" s="93" t="s">
        <v>142</v>
      </c>
      <c r="E46" s="92" t="s">
        <v>238</v>
      </c>
      <c r="F46" s="100"/>
      <c r="G46" s="101">
        <v>2</v>
      </c>
      <c r="H46" s="102" t="s">
        <v>63</v>
      </c>
      <c r="I46" s="103" t="s">
        <v>193</v>
      </c>
      <c r="J46" s="104" t="s">
        <v>116</v>
      </c>
      <c r="K46" s="106" t="s">
        <v>103</v>
      </c>
      <c r="L46" s="107">
        <v>194690000</v>
      </c>
      <c r="M46" s="105" t="s">
        <v>268</v>
      </c>
      <c r="N46" s="105"/>
      <c r="O46" s="106" t="s">
        <v>103</v>
      </c>
      <c r="P46" s="105">
        <v>214159000</v>
      </c>
    </row>
    <row r="47" spans="1:16" ht="63.75" customHeight="1" x14ac:dyDescent="0.25">
      <c r="A47" s="90">
        <v>1</v>
      </c>
      <c r="B47" s="91">
        <v>5</v>
      </c>
      <c r="C47" s="92" t="s">
        <v>131</v>
      </c>
      <c r="D47" s="93" t="s">
        <v>142</v>
      </c>
      <c r="E47" s="92" t="s">
        <v>242</v>
      </c>
      <c r="F47" s="100"/>
      <c r="G47" s="101">
        <v>3</v>
      </c>
      <c r="H47" s="102" t="s">
        <v>64</v>
      </c>
      <c r="I47" s="103" t="s">
        <v>194</v>
      </c>
      <c r="J47" s="104" t="s">
        <v>116</v>
      </c>
      <c r="K47" s="106" t="s">
        <v>277</v>
      </c>
      <c r="L47" s="107">
        <v>17190000</v>
      </c>
      <c r="M47" s="105" t="s">
        <v>268</v>
      </c>
      <c r="N47" s="105"/>
      <c r="O47" s="106" t="s">
        <v>277</v>
      </c>
      <c r="P47" s="105">
        <v>18909000</v>
      </c>
    </row>
    <row r="48" spans="1:16" ht="63" x14ac:dyDescent="0.25">
      <c r="A48" s="90">
        <v>1</v>
      </c>
      <c r="B48" s="91">
        <v>5</v>
      </c>
      <c r="C48" s="92" t="s">
        <v>131</v>
      </c>
      <c r="D48" s="93" t="s">
        <v>142</v>
      </c>
      <c r="E48" s="92" t="s">
        <v>245</v>
      </c>
      <c r="F48" s="100"/>
      <c r="G48" s="101">
        <v>5</v>
      </c>
      <c r="H48" s="102" t="s">
        <v>66</v>
      </c>
      <c r="I48" s="96" t="s">
        <v>196</v>
      </c>
      <c r="J48" s="104" t="s">
        <v>116</v>
      </c>
      <c r="K48" s="106" t="s">
        <v>100</v>
      </c>
      <c r="L48" s="107">
        <v>82901000</v>
      </c>
      <c r="M48" s="105" t="s">
        <v>268</v>
      </c>
      <c r="N48" s="105"/>
      <c r="O48" s="106" t="s">
        <v>100</v>
      </c>
      <c r="P48" s="105">
        <v>91191100</v>
      </c>
    </row>
    <row r="49" spans="1:16" ht="87.75" customHeight="1" x14ac:dyDescent="0.25">
      <c r="A49" s="237">
        <v>1</v>
      </c>
      <c r="B49" s="238" t="s">
        <v>134</v>
      </c>
      <c r="C49" s="238" t="s">
        <v>133</v>
      </c>
      <c r="D49" s="239"/>
      <c r="E49" s="239"/>
      <c r="F49" s="221" t="s">
        <v>16</v>
      </c>
      <c r="G49" s="222"/>
      <c r="H49" s="223"/>
      <c r="I49" s="127" t="s">
        <v>229</v>
      </c>
      <c r="J49" s="225"/>
      <c r="K49" s="228">
        <v>1</v>
      </c>
      <c r="L49" s="218">
        <f>L52+L55+L60+L65</f>
        <v>1097993000</v>
      </c>
      <c r="M49" s="218"/>
      <c r="N49" s="218"/>
      <c r="O49" s="228">
        <v>1</v>
      </c>
      <c r="P49" s="218">
        <f>P52+P55+P60+P65</f>
        <v>1207792600</v>
      </c>
    </row>
    <row r="50" spans="1:16" ht="96.75" customHeight="1" x14ac:dyDescent="0.25">
      <c r="A50" s="201"/>
      <c r="B50" s="204"/>
      <c r="C50" s="204"/>
      <c r="D50" s="240"/>
      <c r="E50" s="240"/>
      <c r="F50" s="209"/>
      <c r="G50" s="224"/>
      <c r="H50" s="211"/>
      <c r="I50" s="127" t="s">
        <v>230</v>
      </c>
      <c r="J50" s="226"/>
      <c r="K50" s="229"/>
      <c r="L50" s="219"/>
      <c r="M50" s="219"/>
      <c r="N50" s="219"/>
      <c r="O50" s="229"/>
      <c r="P50" s="219"/>
    </row>
    <row r="51" spans="1:16" ht="96.75" customHeight="1" x14ac:dyDescent="0.25">
      <c r="A51" s="202"/>
      <c r="B51" s="205"/>
      <c r="C51" s="205"/>
      <c r="D51" s="241"/>
      <c r="E51" s="241"/>
      <c r="F51" s="212"/>
      <c r="G51" s="213"/>
      <c r="H51" s="214"/>
      <c r="I51" s="127" t="s">
        <v>231</v>
      </c>
      <c r="J51" s="227"/>
      <c r="K51" s="230"/>
      <c r="L51" s="220"/>
      <c r="M51" s="220"/>
      <c r="N51" s="220"/>
      <c r="O51" s="230"/>
      <c r="P51" s="220"/>
    </row>
    <row r="52" spans="1:16" ht="82.5" customHeight="1" x14ac:dyDescent="0.25">
      <c r="A52" s="90">
        <v>1</v>
      </c>
      <c r="B52" s="92" t="s">
        <v>134</v>
      </c>
      <c r="C52" s="92" t="s">
        <v>133</v>
      </c>
      <c r="D52" s="91" t="s">
        <v>132</v>
      </c>
      <c r="E52" s="94"/>
      <c r="F52" s="95" t="s">
        <v>0</v>
      </c>
      <c r="G52" s="195" t="s">
        <v>68</v>
      </c>
      <c r="H52" s="196"/>
      <c r="I52" s="127" t="s">
        <v>229</v>
      </c>
      <c r="J52" s="110"/>
      <c r="K52" s="111">
        <v>1</v>
      </c>
      <c r="L52" s="108">
        <f t="shared" ref="L52" si="4">SUM(L53:L54)</f>
        <v>0</v>
      </c>
      <c r="M52" s="108"/>
      <c r="N52" s="108"/>
      <c r="O52" s="111">
        <v>1</v>
      </c>
      <c r="P52" s="108">
        <f t="shared" ref="P52" si="5">SUM(P53:P54)</f>
        <v>0</v>
      </c>
    </row>
    <row r="53" spans="1:16" ht="69" customHeight="1" x14ac:dyDescent="0.25">
      <c r="A53" s="90">
        <v>1</v>
      </c>
      <c r="B53" s="92" t="s">
        <v>134</v>
      </c>
      <c r="C53" s="92" t="s">
        <v>133</v>
      </c>
      <c r="D53" s="91" t="s">
        <v>132</v>
      </c>
      <c r="E53" s="92" t="s">
        <v>237</v>
      </c>
      <c r="F53" s="100"/>
      <c r="G53" s="101">
        <v>1</v>
      </c>
      <c r="H53" s="112" t="s">
        <v>69</v>
      </c>
      <c r="I53" s="103" t="s">
        <v>198</v>
      </c>
      <c r="J53" s="104" t="s">
        <v>116</v>
      </c>
      <c r="K53" s="106" t="s">
        <v>91</v>
      </c>
      <c r="L53" s="107">
        <v>0</v>
      </c>
      <c r="M53" s="105" t="s">
        <v>268</v>
      </c>
      <c r="N53" s="107"/>
      <c r="O53" s="106" t="s">
        <v>91</v>
      </c>
      <c r="P53" s="107">
        <v>0</v>
      </c>
    </row>
    <row r="54" spans="1:16" ht="241.5" customHeight="1" x14ac:dyDescent="0.25">
      <c r="A54" s="90">
        <v>1</v>
      </c>
      <c r="B54" s="92" t="s">
        <v>134</v>
      </c>
      <c r="C54" s="92" t="s">
        <v>133</v>
      </c>
      <c r="D54" s="91" t="s">
        <v>132</v>
      </c>
      <c r="E54" s="92" t="s">
        <v>238</v>
      </c>
      <c r="F54" s="100"/>
      <c r="G54" s="101">
        <v>2</v>
      </c>
      <c r="H54" s="102" t="s">
        <v>70</v>
      </c>
      <c r="I54" s="103" t="s">
        <v>199</v>
      </c>
      <c r="J54" s="104" t="s">
        <v>116</v>
      </c>
      <c r="K54" s="106" t="s">
        <v>104</v>
      </c>
      <c r="L54" s="107">
        <v>0</v>
      </c>
      <c r="M54" s="105" t="s">
        <v>268</v>
      </c>
      <c r="N54" s="107"/>
      <c r="O54" s="106" t="s">
        <v>104</v>
      </c>
      <c r="P54" s="107">
        <v>0</v>
      </c>
    </row>
    <row r="55" spans="1:16" ht="93.75" customHeight="1" x14ac:dyDescent="0.25">
      <c r="A55" s="90">
        <v>1</v>
      </c>
      <c r="B55" s="92" t="s">
        <v>134</v>
      </c>
      <c r="C55" s="92" t="s">
        <v>133</v>
      </c>
      <c r="D55" s="91" t="s">
        <v>135</v>
      </c>
      <c r="E55" s="94"/>
      <c r="F55" s="95" t="s">
        <v>2</v>
      </c>
      <c r="G55" s="195" t="s">
        <v>17</v>
      </c>
      <c r="H55" s="196"/>
      <c r="I55" s="127" t="s">
        <v>230</v>
      </c>
      <c r="J55" s="110"/>
      <c r="K55" s="111">
        <v>1</v>
      </c>
      <c r="L55" s="108">
        <f>SUM(L56:L59)</f>
        <v>415724000</v>
      </c>
      <c r="M55" s="108"/>
      <c r="N55" s="108"/>
      <c r="O55" s="111">
        <v>1</v>
      </c>
      <c r="P55" s="108">
        <f>SUM(P56:P59)</f>
        <v>457296400</v>
      </c>
    </row>
    <row r="56" spans="1:16" ht="78.75" x14ac:dyDescent="0.25">
      <c r="A56" s="90">
        <v>1</v>
      </c>
      <c r="B56" s="92" t="s">
        <v>134</v>
      </c>
      <c r="C56" s="92" t="s">
        <v>133</v>
      </c>
      <c r="D56" s="91" t="s">
        <v>135</v>
      </c>
      <c r="E56" s="92" t="s">
        <v>242</v>
      </c>
      <c r="F56" s="100"/>
      <c r="G56" s="101">
        <v>1</v>
      </c>
      <c r="H56" s="102" t="s">
        <v>76</v>
      </c>
      <c r="I56" s="103" t="s">
        <v>205</v>
      </c>
      <c r="J56" s="104" t="s">
        <v>116</v>
      </c>
      <c r="K56" s="106" t="s">
        <v>278</v>
      </c>
      <c r="L56" s="128">
        <v>43665000</v>
      </c>
      <c r="M56" s="105" t="s">
        <v>268</v>
      </c>
      <c r="N56" s="107"/>
      <c r="O56" s="106" t="s">
        <v>278</v>
      </c>
      <c r="P56" s="129">
        <v>48031500</v>
      </c>
    </row>
    <row r="57" spans="1:16" ht="63" x14ac:dyDescent="0.25">
      <c r="A57" s="90">
        <v>1</v>
      </c>
      <c r="B57" s="92" t="s">
        <v>134</v>
      </c>
      <c r="C57" s="92" t="s">
        <v>133</v>
      </c>
      <c r="D57" s="91" t="s">
        <v>135</v>
      </c>
      <c r="E57" s="92" t="s">
        <v>244</v>
      </c>
      <c r="F57" s="100"/>
      <c r="G57" s="101">
        <v>2</v>
      </c>
      <c r="H57" s="102" t="s">
        <v>77</v>
      </c>
      <c r="I57" s="103" t="s">
        <v>206</v>
      </c>
      <c r="J57" s="104" t="s">
        <v>116</v>
      </c>
      <c r="K57" s="106" t="s">
        <v>108</v>
      </c>
      <c r="L57" s="128">
        <v>123181000</v>
      </c>
      <c r="M57" s="105" t="s">
        <v>268</v>
      </c>
      <c r="N57" s="107"/>
      <c r="O57" s="106" t="s">
        <v>108</v>
      </c>
      <c r="P57" s="105">
        <v>135499100</v>
      </c>
    </row>
    <row r="58" spans="1:16" ht="116.25" customHeight="1" x14ac:dyDescent="0.25">
      <c r="A58" s="90">
        <v>1</v>
      </c>
      <c r="B58" s="92" t="s">
        <v>134</v>
      </c>
      <c r="C58" s="92" t="s">
        <v>133</v>
      </c>
      <c r="D58" s="91" t="s">
        <v>135</v>
      </c>
      <c r="E58" s="92" t="s">
        <v>283</v>
      </c>
      <c r="F58" s="100"/>
      <c r="G58" s="101">
        <v>7</v>
      </c>
      <c r="H58" s="102" t="s">
        <v>75</v>
      </c>
      <c r="I58" s="103" t="s">
        <v>288</v>
      </c>
      <c r="J58" s="104" t="s">
        <v>116</v>
      </c>
      <c r="K58" s="106" t="s">
        <v>109</v>
      </c>
      <c r="L58" s="128">
        <v>164950000</v>
      </c>
      <c r="M58" s="105" t="s">
        <v>268</v>
      </c>
      <c r="N58" s="107"/>
      <c r="O58" s="106" t="s">
        <v>109</v>
      </c>
      <c r="P58" s="129">
        <v>181445000</v>
      </c>
    </row>
    <row r="59" spans="1:16" ht="132" customHeight="1" x14ac:dyDescent="0.25">
      <c r="A59" s="90">
        <v>1</v>
      </c>
      <c r="B59" s="92" t="s">
        <v>134</v>
      </c>
      <c r="C59" s="92" t="s">
        <v>133</v>
      </c>
      <c r="D59" s="91" t="s">
        <v>135</v>
      </c>
      <c r="E59" s="92" t="s">
        <v>286</v>
      </c>
      <c r="F59" s="100"/>
      <c r="G59" s="101">
        <v>10</v>
      </c>
      <c r="H59" s="102" t="s">
        <v>72</v>
      </c>
      <c r="I59" s="103" t="s">
        <v>291</v>
      </c>
      <c r="J59" s="104" t="s">
        <v>116</v>
      </c>
      <c r="K59" s="106" t="s">
        <v>278</v>
      </c>
      <c r="L59" s="128">
        <v>83928000</v>
      </c>
      <c r="M59" s="105" t="s">
        <v>268</v>
      </c>
      <c r="N59" s="107"/>
      <c r="O59" s="106" t="s">
        <v>278</v>
      </c>
      <c r="P59" s="129">
        <v>92320800</v>
      </c>
    </row>
    <row r="60" spans="1:16" ht="98.25" customHeight="1" x14ac:dyDescent="0.25">
      <c r="A60" s="90">
        <v>1</v>
      </c>
      <c r="B60" s="92" t="s">
        <v>134</v>
      </c>
      <c r="C60" s="92" t="s">
        <v>133</v>
      </c>
      <c r="D60" s="91" t="s">
        <v>137</v>
      </c>
      <c r="E60" s="94"/>
      <c r="F60" s="95" t="s">
        <v>7</v>
      </c>
      <c r="G60" s="195" t="s">
        <v>18</v>
      </c>
      <c r="H60" s="196"/>
      <c r="I60" s="127" t="s">
        <v>231</v>
      </c>
      <c r="J60" s="110"/>
      <c r="K60" s="111">
        <v>1</v>
      </c>
      <c r="L60" s="108">
        <f t="shared" ref="L60" si="6">SUM(L61:L64)</f>
        <v>298326000</v>
      </c>
      <c r="M60" s="108"/>
      <c r="N60" s="108"/>
      <c r="O60" s="111">
        <v>1</v>
      </c>
      <c r="P60" s="108">
        <f t="shared" ref="P60" si="7">SUM(P61:P64)</f>
        <v>328159000</v>
      </c>
    </row>
    <row r="61" spans="1:16" ht="110.25" x14ac:dyDescent="0.25">
      <c r="A61" s="90">
        <v>1</v>
      </c>
      <c r="B61" s="92" t="s">
        <v>134</v>
      </c>
      <c r="C61" s="92" t="s">
        <v>133</v>
      </c>
      <c r="D61" s="91" t="s">
        <v>137</v>
      </c>
      <c r="E61" s="92" t="s">
        <v>238</v>
      </c>
      <c r="F61" s="100"/>
      <c r="G61" s="101">
        <v>1</v>
      </c>
      <c r="H61" s="102" t="s">
        <v>81</v>
      </c>
      <c r="I61" s="103" t="s">
        <v>211</v>
      </c>
      <c r="J61" s="104" t="s">
        <v>116</v>
      </c>
      <c r="K61" s="106" t="s">
        <v>91</v>
      </c>
      <c r="L61" s="150">
        <v>114151000</v>
      </c>
      <c r="M61" s="105" t="s">
        <v>268</v>
      </c>
      <c r="N61" s="107"/>
      <c r="O61" s="106" t="s">
        <v>91</v>
      </c>
      <c r="P61" s="105">
        <v>125566100</v>
      </c>
    </row>
    <row r="62" spans="1:16" ht="84" customHeight="1" x14ac:dyDescent="0.25">
      <c r="A62" s="90">
        <v>1</v>
      </c>
      <c r="B62" s="92" t="s">
        <v>134</v>
      </c>
      <c r="C62" s="92" t="s">
        <v>133</v>
      </c>
      <c r="D62" s="91" t="s">
        <v>137</v>
      </c>
      <c r="E62" s="92" t="s">
        <v>239</v>
      </c>
      <c r="F62" s="100"/>
      <c r="G62" s="101">
        <v>2</v>
      </c>
      <c r="H62" s="102" t="s">
        <v>82</v>
      </c>
      <c r="I62" s="103" t="s">
        <v>212</v>
      </c>
      <c r="J62" s="104" t="s">
        <v>116</v>
      </c>
      <c r="K62" s="106" t="s">
        <v>108</v>
      </c>
      <c r="L62" s="150">
        <v>92030000</v>
      </c>
      <c r="M62" s="105" t="s">
        <v>268</v>
      </c>
      <c r="N62" s="107"/>
      <c r="O62" s="106" t="s">
        <v>108</v>
      </c>
      <c r="P62" s="105">
        <v>101233000</v>
      </c>
    </row>
    <row r="63" spans="1:16" ht="96.75" customHeight="1" x14ac:dyDescent="0.25">
      <c r="A63" s="90">
        <v>1</v>
      </c>
      <c r="B63" s="92" t="s">
        <v>134</v>
      </c>
      <c r="C63" s="92" t="s">
        <v>133</v>
      </c>
      <c r="D63" s="91" t="s">
        <v>137</v>
      </c>
      <c r="E63" s="92" t="s">
        <v>240</v>
      </c>
      <c r="F63" s="100"/>
      <c r="G63" s="101">
        <v>3</v>
      </c>
      <c r="H63" s="102" t="s">
        <v>83</v>
      </c>
      <c r="I63" s="103" t="s">
        <v>213</v>
      </c>
      <c r="J63" s="113" t="s">
        <v>116</v>
      </c>
      <c r="K63" s="114" t="s">
        <v>108</v>
      </c>
      <c r="L63" s="150">
        <v>72145000</v>
      </c>
      <c r="M63" s="105" t="s">
        <v>268</v>
      </c>
      <c r="N63" s="107"/>
      <c r="O63" s="114" t="s">
        <v>108</v>
      </c>
      <c r="P63" s="105">
        <v>79359900</v>
      </c>
    </row>
    <row r="64" spans="1:16" ht="89.25" customHeight="1" x14ac:dyDescent="0.25">
      <c r="A64" s="90">
        <v>1</v>
      </c>
      <c r="B64" s="92" t="s">
        <v>134</v>
      </c>
      <c r="C64" s="92" t="s">
        <v>133</v>
      </c>
      <c r="D64" s="91" t="s">
        <v>137</v>
      </c>
      <c r="E64" s="92" t="s">
        <v>241</v>
      </c>
      <c r="F64" s="100"/>
      <c r="G64" s="101">
        <v>4</v>
      </c>
      <c r="H64" s="102" t="s">
        <v>84</v>
      </c>
      <c r="I64" s="103" t="s">
        <v>214</v>
      </c>
      <c r="J64" s="104" t="s">
        <v>116</v>
      </c>
      <c r="K64" s="106" t="s">
        <v>107</v>
      </c>
      <c r="L64" s="107">
        <v>20000000</v>
      </c>
      <c r="M64" s="105" t="s">
        <v>268</v>
      </c>
      <c r="N64" s="107"/>
      <c r="O64" s="106" t="s">
        <v>107</v>
      </c>
      <c r="P64" s="105">
        <v>22000000</v>
      </c>
    </row>
    <row r="65" spans="1:19" ht="95.25" customHeight="1" x14ac:dyDescent="0.25">
      <c r="A65" s="90">
        <v>1</v>
      </c>
      <c r="B65" s="92" t="s">
        <v>134</v>
      </c>
      <c r="C65" s="92" t="s">
        <v>133</v>
      </c>
      <c r="D65" s="91" t="s">
        <v>143</v>
      </c>
      <c r="E65" s="94"/>
      <c r="F65" s="115" t="s">
        <v>15</v>
      </c>
      <c r="G65" s="195" t="s">
        <v>19</v>
      </c>
      <c r="H65" s="196"/>
      <c r="I65" s="127" t="s">
        <v>232</v>
      </c>
      <c r="J65" s="110"/>
      <c r="K65" s="110"/>
      <c r="L65" s="108">
        <f>SUM(L66:L66)</f>
        <v>383943000</v>
      </c>
      <c r="M65" s="108"/>
      <c r="N65" s="108"/>
      <c r="O65" s="110"/>
      <c r="P65" s="108">
        <f>SUM(P66:P66)</f>
        <v>422337200</v>
      </c>
    </row>
    <row r="66" spans="1:19" ht="130.5" customHeight="1" x14ac:dyDescent="0.25">
      <c r="A66" s="116">
        <v>1</v>
      </c>
      <c r="B66" s="135" t="s">
        <v>134</v>
      </c>
      <c r="C66" s="135" t="s">
        <v>133</v>
      </c>
      <c r="D66" s="138" t="s">
        <v>143</v>
      </c>
      <c r="E66" s="135" t="s">
        <v>247</v>
      </c>
      <c r="F66" s="136"/>
      <c r="G66" s="137"/>
      <c r="H66" s="139" t="s">
        <v>256</v>
      </c>
      <c r="I66" s="130" t="s">
        <v>293</v>
      </c>
      <c r="J66" s="131" t="s">
        <v>116</v>
      </c>
      <c r="K66" s="132" t="s">
        <v>109</v>
      </c>
      <c r="L66" s="143">
        <v>383943000</v>
      </c>
      <c r="M66" s="105" t="s">
        <v>268</v>
      </c>
      <c r="N66" s="133"/>
      <c r="O66" s="132" t="s">
        <v>109</v>
      </c>
      <c r="P66" s="133">
        <v>422337200</v>
      </c>
    </row>
    <row r="67" spans="1:19" ht="22.5" customHeight="1" x14ac:dyDescent="0.25">
      <c r="A67" s="231" t="s">
        <v>111</v>
      </c>
      <c r="B67" s="232"/>
      <c r="C67" s="232"/>
      <c r="D67" s="232"/>
      <c r="E67" s="232"/>
      <c r="F67" s="232"/>
      <c r="G67" s="232"/>
      <c r="H67" s="232"/>
      <c r="I67" s="232"/>
      <c r="J67" s="233">
        <f>L13+L49</f>
        <v>4362483072</v>
      </c>
      <c r="K67" s="233"/>
      <c r="L67" s="233"/>
      <c r="M67" s="234"/>
      <c r="N67" s="235"/>
      <c r="O67" s="236"/>
      <c r="P67" s="126">
        <f>P13+P49</f>
        <v>4798731679</v>
      </c>
    </row>
    <row r="68" spans="1:19" ht="13.5" customHeight="1" x14ac:dyDescent="0.25">
      <c r="A68" s="20"/>
      <c r="B68" s="20"/>
      <c r="C68" s="20"/>
      <c r="D68" s="20"/>
      <c r="E68" s="20"/>
      <c r="F68" s="20"/>
      <c r="G68" s="20"/>
      <c r="H68" s="20"/>
      <c r="I68" s="20"/>
      <c r="J68" s="20"/>
      <c r="K68" s="20"/>
      <c r="L68" s="20"/>
      <c r="M68" s="20"/>
      <c r="N68" s="20"/>
      <c r="O68" s="20"/>
      <c r="P68" s="20"/>
    </row>
    <row r="69" spans="1:19" ht="9" customHeight="1" x14ac:dyDescent="0.25"/>
    <row r="70" spans="1:19" ht="21.75" customHeight="1" x14ac:dyDescent="0.3">
      <c r="P70" s="53"/>
    </row>
    <row r="71" spans="1:19" ht="18.75" x14ac:dyDescent="0.3">
      <c r="N71" s="140" t="s">
        <v>257</v>
      </c>
      <c r="O71" s="140"/>
      <c r="P71" s="141"/>
    </row>
    <row r="72" spans="1:19" ht="18.75" x14ac:dyDescent="0.3">
      <c r="N72" s="140" t="s">
        <v>258</v>
      </c>
      <c r="O72" s="140"/>
      <c r="P72" s="141"/>
      <c r="S72" s="68" t="e">
        <f>J67+O67-#REF!</f>
        <v>#REF!</v>
      </c>
    </row>
    <row r="73" spans="1:19" ht="18.75" x14ac:dyDescent="0.3">
      <c r="N73" s="140"/>
      <c r="O73" s="140"/>
      <c r="P73" s="141"/>
    </row>
    <row r="74" spans="1:19" ht="18.75" x14ac:dyDescent="0.3">
      <c r="N74" s="140"/>
      <c r="O74" s="140"/>
      <c r="P74" s="141"/>
    </row>
    <row r="75" spans="1:19" ht="18.75" x14ac:dyDescent="0.3">
      <c r="N75" s="140"/>
      <c r="O75" s="140"/>
      <c r="P75" s="141"/>
    </row>
    <row r="76" spans="1:19" ht="18.75" x14ac:dyDescent="0.3">
      <c r="N76" s="142" t="s">
        <v>259</v>
      </c>
      <c r="O76" s="140"/>
      <c r="P76" s="141"/>
    </row>
    <row r="77" spans="1:19" ht="18.75" x14ac:dyDescent="0.3">
      <c r="N77" s="140" t="s">
        <v>260</v>
      </c>
      <c r="O77" s="140"/>
      <c r="P77" s="141"/>
    </row>
    <row r="78" spans="1:19" ht="18.75" x14ac:dyDescent="0.3">
      <c r="N78" s="140" t="s">
        <v>261</v>
      </c>
      <c r="O78" s="140"/>
      <c r="P78" s="141"/>
    </row>
  </sheetData>
  <mergeCells count="56">
    <mergeCell ref="O10:O11"/>
    <mergeCell ref="A49:A51"/>
    <mergeCell ref="B49:B51"/>
    <mergeCell ref="C49:C51"/>
    <mergeCell ref="D49:D51"/>
    <mergeCell ref="E49:E51"/>
    <mergeCell ref="G16:H16"/>
    <mergeCell ref="G24:H24"/>
    <mergeCell ref="G28:H28"/>
    <mergeCell ref="G30:H30"/>
    <mergeCell ref="G32:H32"/>
    <mergeCell ref="P13:P15"/>
    <mergeCell ref="A13:A15"/>
    <mergeCell ref="B13:B15"/>
    <mergeCell ref="C13:C15"/>
    <mergeCell ref="D13:D15"/>
    <mergeCell ref="E13:E15"/>
    <mergeCell ref="F13:H15"/>
    <mergeCell ref="J13:J15"/>
    <mergeCell ref="L13:L15"/>
    <mergeCell ref="M13:M15"/>
    <mergeCell ref="N13:N15"/>
    <mergeCell ref="G55:H55"/>
    <mergeCell ref="G60:H60"/>
    <mergeCell ref="G65:H65"/>
    <mergeCell ref="A67:I67"/>
    <mergeCell ref="J67:L67"/>
    <mergeCell ref="M67:O67"/>
    <mergeCell ref="L49:L51"/>
    <mergeCell ref="M49:M51"/>
    <mergeCell ref="N49:N51"/>
    <mergeCell ref="O49:O51"/>
    <mergeCell ref="P49:P51"/>
    <mergeCell ref="G52:H52"/>
    <mergeCell ref="G37:H37"/>
    <mergeCell ref="G40:H40"/>
    <mergeCell ref="G44:H44"/>
    <mergeCell ref="F49:H51"/>
    <mergeCell ref="J49:J51"/>
    <mergeCell ref="K49:K51"/>
    <mergeCell ref="P10:P11"/>
    <mergeCell ref="F12:H12"/>
    <mergeCell ref="A1:P1"/>
    <mergeCell ref="A3:P3"/>
    <mergeCell ref="A4:P4"/>
    <mergeCell ref="A5:P5"/>
    <mergeCell ref="A9:E10"/>
    <mergeCell ref="F9:H11"/>
    <mergeCell ref="I9:I11"/>
    <mergeCell ref="J9:M9"/>
    <mergeCell ref="N9:N11"/>
    <mergeCell ref="O9:P9"/>
    <mergeCell ref="A2:P2"/>
    <mergeCell ref="J10:J11"/>
    <mergeCell ref="K10:K11"/>
    <mergeCell ref="L10:L11"/>
  </mergeCells>
  <pageMargins left="0.7" right="0.7" top="0.75" bottom="0.75" header="0.3" footer="0.3"/>
  <pageSetup paperSize="5" scale="64" orientation="landscape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13"/>
  <sheetViews>
    <sheetView view="pageBreakPreview" topLeftCell="A76" zoomScale="75" zoomScaleNormal="100" zoomScaleSheetLayoutView="75" workbookViewId="0">
      <selection activeCell="L100" sqref="L100"/>
    </sheetView>
  </sheetViews>
  <sheetFormatPr defaultRowHeight="15" x14ac:dyDescent="0.25"/>
  <cols>
    <col min="1" max="1" width="4.5703125" customWidth="1"/>
    <col min="2" max="2" width="6.7109375" customWidth="1"/>
    <col min="3" max="3" width="5.140625" customWidth="1"/>
    <col min="4" max="4" width="7.42578125" customWidth="1"/>
    <col min="5" max="5" width="9.42578125" customWidth="1"/>
    <col min="6" max="7" width="3.85546875" customWidth="1"/>
    <col min="8" max="8" width="35" customWidth="1"/>
    <col min="9" max="9" width="29.28515625" customWidth="1"/>
    <col min="10" max="10" width="14.42578125" customWidth="1"/>
    <col min="11" max="11" width="15.85546875" customWidth="1"/>
    <col min="12" max="12" width="20.7109375" customWidth="1"/>
    <col min="13" max="13" width="19.5703125" customWidth="1"/>
    <col min="14" max="14" width="13.85546875" customWidth="1"/>
    <col min="15" max="15" width="16.5703125" customWidth="1"/>
    <col min="16" max="16" width="22.28515625" customWidth="1"/>
    <col min="19" max="19" width="16.85546875" bestFit="1" customWidth="1"/>
  </cols>
  <sheetData>
    <row r="1" spans="1:19" ht="18.75" x14ac:dyDescent="0.3">
      <c r="A1" s="187" t="s">
        <v>262</v>
      </c>
      <c r="B1" s="187"/>
      <c r="C1" s="187"/>
      <c r="D1" s="187"/>
      <c r="E1" s="187"/>
      <c r="F1" s="187"/>
      <c r="G1" s="187"/>
      <c r="H1" s="187"/>
      <c r="I1" s="187"/>
      <c r="J1" s="187"/>
      <c r="K1" s="187"/>
      <c r="L1" s="187"/>
      <c r="M1" s="187"/>
      <c r="N1" s="187"/>
      <c r="O1" s="187"/>
      <c r="P1" s="187"/>
      <c r="Q1" s="25"/>
      <c r="R1" s="25"/>
      <c r="S1" s="25"/>
    </row>
    <row r="2" spans="1:19" ht="18.75" x14ac:dyDescent="0.3">
      <c r="A2" s="187" t="s">
        <v>119</v>
      </c>
      <c r="B2" s="187"/>
      <c r="C2" s="187"/>
      <c r="D2" s="187"/>
      <c r="E2" s="187"/>
      <c r="F2" s="187"/>
      <c r="G2" s="187"/>
      <c r="H2" s="187"/>
      <c r="I2" s="187"/>
      <c r="J2" s="187"/>
      <c r="K2" s="187"/>
      <c r="L2" s="187"/>
      <c r="M2" s="187"/>
      <c r="N2" s="187"/>
      <c r="O2" s="187"/>
      <c r="P2" s="187"/>
      <c r="Q2" s="25"/>
      <c r="R2" s="25"/>
      <c r="S2" s="25"/>
    </row>
    <row r="3" spans="1:19" ht="18.75" x14ac:dyDescent="0.3">
      <c r="A3" s="187" t="s">
        <v>120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  <c r="O3" s="187"/>
      <c r="P3" s="187"/>
      <c r="Q3" s="25"/>
      <c r="R3" s="25"/>
      <c r="S3" s="25"/>
    </row>
    <row r="4" spans="1:19" ht="18" x14ac:dyDescent="0.25">
      <c r="A4" s="187" t="s">
        <v>250</v>
      </c>
      <c r="B4" s="187"/>
      <c r="C4" s="187"/>
      <c r="D4" s="187"/>
      <c r="E4" s="187"/>
      <c r="F4" s="187"/>
      <c r="G4" s="187"/>
      <c r="H4" s="187"/>
      <c r="I4" s="187"/>
      <c r="J4" s="187"/>
      <c r="K4" s="187"/>
      <c r="L4" s="187"/>
      <c r="M4" s="187"/>
      <c r="N4" s="187"/>
      <c r="O4" s="187"/>
      <c r="P4" s="187"/>
      <c r="Q4" s="26"/>
      <c r="R4" s="26"/>
      <c r="S4" s="26"/>
    </row>
    <row r="5" spans="1:19" x14ac:dyDescent="0.25">
      <c r="A5" s="80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</row>
    <row r="6" spans="1:19" x14ac:dyDescent="0.25">
      <c r="A6" s="80"/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80"/>
      <c r="O6" s="80"/>
      <c r="P6" s="80"/>
    </row>
    <row r="7" spans="1:19" x14ac:dyDescent="0.25">
      <c r="A7" s="80"/>
      <c r="B7" s="80"/>
      <c r="C7" s="80"/>
      <c r="D7" s="80"/>
      <c r="E7" s="80"/>
      <c r="F7" s="80"/>
      <c r="G7" s="80"/>
      <c r="H7" s="80"/>
      <c r="I7" s="80"/>
      <c r="J7" s="80"/>
      <c r="K7" s="80"/>
      <c r="L7" s="80"/>
      <c r="M7" s="80"/>
      <c r="N7" s="80"/>
      <c r="O7" s="80"/>
      <c r="P7" s="80"/>
    </row>
    <row r="8" spans="1:19" ht="39" customHeight="1" x14ac:dyDescent="0.25">
      <c r="A8" s="250" t="s">
        <v>125</v>
      </c>
      <c r="B8" s="251"/>
      <c r="C8" s="251"/>
      <c r="D8" s="251"/>
      <c r="E8" s="252"/>
      <c r="F8" s="256" t="s">
        <v>148</v>
      </c>
      <c r="G8" s="257"/>
      <c r="H8" s="258"/>
      <c r="I8" s="248" t="s">
        <v>144</v>
      </c>
      <c r="J8" s="242" t="s">
        <v>252</v>
      </c>
      <c r="K8" s="243"/>
      <c r="L8" s="243"/>
      <c r="M8" s="244"/>
      <c r="N8" s="248" t="s">
        <v>253</v>
      </c>
      <c r="O8" s="266" t="s">
        <v>254</v>
      </c>
      <c r="P8" s="267"/>
    </row>
    <row r="9" spans="1:19" ht="5.25" customHeight="1" x14ac:dyDescent="0.25">
      <c r="A9" s="253"/>
      <c r="B9" s="254"/>
      <c r="C9" s="254"/>
      <c r="D9" s="254"/>
      <c r="E9" s="255"/>
      <c r="F9" s="259"/>
      <c r="G9" s="260"/>
      <c r="H9" s="261"/>
      <c r="I9" s="265"/>
      <c r="J9" s="268" t="s">
        <v>112</v>
      </c>
      <c r="K9" s="248" t="s">
        <v>113</v>
      </c>
      <c r="L9" s="248" t="s">
        <v>122</v>
      </c>
      <c r="M9" s="81"/>
      <c r="N9" s="265"/>
      <c r="O9" s="248" t="s">
        <v>113</v>
      </c>
      <c r="P9" s="248" t="s">
        <v>122</v>
      </c>
    </row>
    <row r="10" spans="1:19" ht="82.5" customHeight="1" x14ac:dyDescent="0.25">
      <c r="A10" s="82" t="s">
        <v>126</v>
      </c>
      <c r="B10" s="83" t="s">
        <v>127</v>
      </c>
      <c r="C10" s="83" t="s">
        <v>128</v>
      </c>
      <c r="D10" s="82" t="s">
        <v>129</v>
      </c>
      <c r="E10" s="83" t="s">
        <v>130</v>
      </c>
      <c r="F10" s="262"/>
      <c r="G10" s="263"/>
      <c r="H10" s="264"/>
      <c r="I10" s="249"/>
      <c r="J10" s="269"/>
      <c r="K10" s="249"/>
      <c r="L10" s="249"/>
      <c r="M10" s="84" t="s">
        <v>251</v>
      </c>
      <c r="N10" s="249"/>
      <c r="O10" s="249"/>
      <c r="P10" s="249"/>
    </row>
    <row r="11" spans="1:19" ht="15.75" x14ac:dyDescent="0.25">
      <c r="A11" s="85">
        <v>1</v>
      </c>
      <c r="B11" s="86"/>
      <c r="C11" s="86"/>
      <c r="D11" s="86"/>
      <c r="E11" s="86"/>
      <c r="F11" s="197">
        <v>2</v>
      </c>
      <c r="G11" s="198"/>
      <c r="H11" s="199"/>
      <c r="I11" s="87">
        <v>3</v>
      </c>
      <c r="J11" s="87">
        <v>4</v>
      </c>
      <c r="K11" s="87">
        <v>5</v>
      </c>
      <c r="L11" s="87">
        <v>6</v>
      </c>
      <c r="M11" s="87">
        <v>7</v>
      </c>
      <c r="N11" s="87">
        <v>8</v>
      </c>
      <c r="O11" s="87">
        <v>9</v>
      </c>
      <c r="P11" s="87">
        <v>11</v>
      </c>
    </row>
    <row r="12" spans="1:19" ht="84" customHeight="1" x14ac:dyDescent="0.25">
      <c r="A12" s="245">
        <v>1</v>
      </c>
      <c r="B12" s="200">
        <v>5</v>
      </c>
      <c r="C12" s="203" t="s">
        <v>131</v>
      </c>
      <c r="D12" s="200"/>
      <c r="E12" s="200"/>
      <c r="F12" s="206" t="s">
        <v>20</v>
      </c>
      <c r="G12" s="207"/>
      <c r="H12" s="208"/>
      <c r="I12" s="88" t="s">
        <v>264</v>
      </c>
      <c r="J12" s="215"/>
      <c r="K12" s="144">
        <v>1</v>
      </c>
      <c r="L12" s="192">
        <f>L15+L23+L32+L37+L42+L52+L61+L65</f>
        <v>2459419600</v>
      </c>
      <c r="M12" s="192"/>
      <c r="N12" s="192"/>
      <c r="O12" s="144">
        <v>1</v>
      </c>
      <c r="P12" s="192">
        <f>P15+P23+P32+P37+P42+P52+P61+P65</f>
        <v>2705361560</v>
      </c>
    </row>
    <row r="13" spans="1:19" ht="64.5" customHeight="1" x14ac:dyDescent="0.25">
      <c r="A13" s="246"/>
      <c r="B13" s="201"/>
      <c r="C13" s="204"/>
      <c r="D13" s="201"/>
      <c r="E13" s="201"/>
      <c r="F13" s="209"/>
      <c r="G13" s="210"/>
      <c r="H13" s="211"/>
      <c r="I13" s="89" t="s">
        <v>265</v>
      </c>
      <c r="J13" s="216"/>
      <c r="K13" s="145">
        <v>1</v>
      </c>
      <c r="L13" s="193"/>
      <c r="M13" s="193"/>
      <c r="N13" s="193"/>
      <c r="O13" s="145">
        <v>1</v>
      </c>
      <c r="P13" s="193"/>
    </row>
    <row r="14" spans="1:19" ht="54.75" customHeight="1" x14ac:dyDescent="0.25">
      <c r="A14" s="247"/>
      <c r="B14" s="202"/>
      <c r="C14" s="205"/>
      <c r="D14" s="202"/>
      <c r="E14" s="202"/>
      <c r="F14" s="212"/>
      <c r="G14" s="213"/>
      <c r="H14" s="214"/>
      <c r="I14" s="89" t="s">
        <v>266</v>
      </c>
      <c r="J14" s="217"/>
      <c r="K14" s="145">
        <v>1</v>
      </c>
      <c r="L14" s="194"/>
      <c r="M14" s="194"/>
      <c r="N14" s="194"/>
      <c r="O14" s="145">
        <v>1</v>
      </c>
      <c r="P14" s="194"/>
    </row>
    <row r="15" spans="1:19" ht="102" customHeight="1" x14ac:dyDescent="0.25">
      <c r="A15" s="90">
        <v>1</v>
      </c>
      <c r="B15" s="91">
        <v>5</v>
      </c>
      <c r="C15" s="92" t="s">
        <v>131</v>
      </c>
      <c r="D15" s="93" t="s">
        <v>132</v>
      </c>
      <c r="E15" s="94"/>
      <c r="F15" s="95" t="s">
        <v>0</v>
      </c>
      <c r="G15" s="195" t="s">
        <v>21</v>
      </c>
      <c r="H15" s="196"/>
      <c r="I15" s="96" t="s">
        <v>267</v>
      </c>
      <c r="J15" s="97"/>
      <c r="K15" s="98">
        <v>1</v>
      </c>
      <c r="L15" s="99">
        <f t="shared" ref="L15" si="0">SUM(L16:L22)</f>
        <v>27832000</v>
      </c>
      <c r="M15" s="99"/>
      <c r="N15" s="99"/>
      <c r="O15" s="98">
        <v>1</v>
      </c>
      <c r="P15" s="99">
        <f t="shared" ref="P15" si="1">SUM(P16:P22)</f>
        <v>30615200</v>
      </c>
    </row>
    <row r="16" spans="1:19" ht="62.25" customHeight="1" x14ac:dyDescent="0.25">
      <c r="A16" s="90">
        <v>1</v>
      </c>
      <c r="B16" s="91">
        <v>5</v>
      </c>
      <c r="C16" s="92" t="s">
        <v>131</v>
      </c>
      <c r="D16" s="93" t="s">
        <v>132</v>
      </c>
      <c r="E16" s="92" t="s">
        <v>237</v>
      </c>
      <c r="F16" s="100"/>
      <c r="G16" s="101">
        <v>1</v>
      </c>
      <c r="H16" s="102" t="s">
        <v>22</v>
      </c>
      <c r="I16" s="103" t="s">
        <v>121</v>
      </c>
      <c r="J16" s="104" t="s">
        <v>116</v>
      </c>
      <c r="K16" s="104" t="s">
        <v>90</v>
      </c>
      <c r="L16" s="105">
        <v>3950000</v>
      </c>
      <c r="M16" s="105" t="s">
        <v>268</v>
      </c>
      <c r="N16" s="105"/>
      <c r="O16" s="104" t="s">
        <v>90</v>
      </c>
      <c r="P16" s="105">
        <v>4345000</v>
      </c>
    </row>
    <row r="17" spans="1:16" ht="78.75" customHeight="1" x14ac:dyDescent="0.25">
      <c r="A17" s="90">
        <v>1</v>
      </c>
      <c r="B17" s="91">
        <v>5</v>
      </c>
      <c r="C17" s="92" t="s">
        <v>131</v>
      </c>
      <c r="D17" s="93" t="s">
        <v>132</v>
      </c>
      <c r="E17" s="92" t="s">
        <v>238</v>
      </c>
      <c r="F17" s="100"/>
      <c r="G17" s="101">
        <v>2</v>
      </c>
      <c r="H17" s="102" t="s">
        <v>23</v>
      </c>
      <c r="I17" s="103" t="s">
        <v>150</v>
      </c>
      <c r="J17" s="104" t="s">
        <v>116</v>
      </c>
      <c r="K17" s="106" t="s">
        <v>91</v>
      </c>
      <c r="L17" s="105">
        <v>2936000</v>
      </c>
      <c r="M17" s="105" t="s">
        <v>268</v>
      </c>
      <c r="N17" s="105"/>
      <c r="O17" s="106" t="s">
        <v>91</v>
      </c>
      <c r="P17" s="105">
        <v>3229600</v>
      </c>
    </row>
    <row r="18" spans="1:16" ht="109.5" customHeight="1" x14ac:dyDescent="0.25">
      <c r="A18" s="90">
        <v>1</v>
      </c>
      <c r="B18" s="91">
        <v>5</v>
      </c>
      <c r="C18" s="92" t="s">
        <v>131</v>
      </c>
      <c r="D18" s="93" t="s">
        <v>132</v>
      </c>
      <c r="E18" s="92" t="s">
        <v>239</v>
      </c>
      <c r="F18" s="100"/>
      <c r="G18" s="101">
        <v>3</v>
      </c>
      <c r="H18" s="102" t="s">
        <v>24</v>
      </c>
      <c r="I18" s="103" t="s">
        <v>151</v>
      </c>
      <c r="J18" s="104" t="s">
        <v>116</v>
      </c>
      <c r="K18" s="106" t="s">
        <v>91</v>
      </c>
      <c r="L18" s="105">
        <v>2936000</v>
      </c>
      <c r="M18" s="105" t="s">
        <v>268</v>
      </c>
      <c r="N18" s="105"/>
      <c r="O18" s="106" t="s">
        <v>91</v>
      </c>
      <c r="P18" s="105">
        <v>3229600</v>
      </c>
    </row>
    <row r="19" spans="1:16" ht="79.5" customHeight="1" x14ac:dyDescent="0.25">
      <c r="A19" s="90">
        <v>1</v>
      </c>
      <c r="B19" s="91">
        <v>5</v>
      </c>
      <c r="C19" s="92" t="s">
        <v>131</v>
      </c>
      <c r="D19" s="93" t="s">
        <v>132</v>
      </c>
      <c r="E19" s="92" t="s">
        <v>240</v>
      </c>
      <c r="F19" s="100"/>
      <c r="G19" s="101">
        <v>4</v>
      </c>
      <c r="H19" s="102" t="s">
        <v>25</v>
      </c>
      <c r="I19" s="103" t="s">
        <v>152</v>
      </c>
      <c r="J19" s="104" t="s">
        <v>116</v>
      </c>
      <c r="K19" s="106" t="s">
        <v>91</v>
      </c>
      <c r="L19" s="105">
        <v>2936000</v>
      </c>
      <c r="M19" s="105" t="s">
        <v>268</v>
      </c>
      <c r="N19" s="105"/>
      <c r="O19" s="106" t="s">
        <v>91</v>
      </c>
      <c r="P19" s="105">
        <v>3229600</v>
      </c>
    </row>
    <row r="20" spans="1:16" ht="102" customHeight="1" x14ac:dyDescent="0.25">
      <c r="A20" s="90">
        <v>1</v>
      </c>
      <c r="B20" s="91">
        <v>5</v>
      </c>
      <c r="C20" s="92" t="s">
        <v>131</v>
      </c>
      <c r="D20" s="93" t="s">
        <v>132</v>
      </c>
      <c r="E20" s="92" t="s">
        <v>241</v>
      </c>
      <c r="F20" s="100"/>
      <c r="G20" s="101">
        <v>5</v>
      </c>
      <c r="H20" s="102" t="s">
        <v>26</v>
      </c>
      <c r="I20" s="103" t="s">
        <v>153</v>
      </c>
      <c r="J20" s="104" t="s">
        <v>116</v>
      </c>
      <c r="K20" s="106" t="s">
        <v>91</v>
      </c>
      <c r="L20" s="105">
        <v>2936000</v>
      </c>
      <c r="M20" s="105" t="s">
        <v>268</v>
      </c>
      <c r="N20" s="105"/>
      <c r="O20" s="106" t="s">
        <v>91</v>
      </c>
      <c r="P20" s="105">
        <v>3229600</v>
      </c>
    </row>
    <row r="21" spans="1:16" ht="135.75" customHeight="1" x14ac:dyDescent="0.25">
      <c r="A21" s="90">
        <v>1</v>
      </c>
      <c r="B21" s="91">
        <v>5</v>
      </c>
      <c r="C21" s="92" t="s">
        <v>131</v>
      </c>
      <c r="D21" s="93" t="s">
        <v>132</v>
      </c>
      <c r="E21" s="92" t="s">
        <v>242</v>
      </c>
      <c r="F21" s="100"/>
      <c r="G21" s="101">
        <v>6</v>
      </c>
      <c r="H21" s="102" t="s">
        <v>27</v>
      </c>
      <c r="I21" s="103" t="s">
        <v>154</v>
      </c>
      <c r="J21" s="104" t="s">
        <v>116</v>
      </c>
      <c r="K21" s="106" t="s">
        <v>107</v>
      </c>
      <c r="L21" s="105">
        <v>3750000</v>
      </c>
      <c r="M21" s="105" t="s">
        <v>268</v>
      </c>
      <c r="N21" s="105"/>
      <c r="O21" s="106" t="s">
        <v>107</v>
      </c>
      <c r="P21" s="105">
        <v>4125000</v>
      </c>
    </row>
    <row r="22" spans="1:16" ht="51.75" customHeight="1" x14ac:dyDescent="0.25">
      <c r="A22" s="90">
        <v>1</v>
      </c>
      <c r="B22" s="91">
        <v>5</v>
      </c>
      <c r="C22" s="92" t="s">
        <v>131</v>
      </c>
      <c r="D22" s="93" t="s">
        <v>132</v>
      </c>
      <c r="E22" s="92" t="s">
        <v>243</v>
      </c>
      <c r="F22" s="100"/>
      <c r="G22" s="101">
        <v>7</v>
      </c>
      <c r="H22" s="102" t="s">
        <v>1</v>
      </c>
      <c r="I22" s="103" t="s">
        <v>155</v>
      </c>
      <c r="J22" s="104" t="s">
        <v>116</v>
      </c>
      <c r="K22" s="106" t="s">
        <v>97</v>
      </c>
      <c r="L22" s="107">
        <v>8388000</v>
      </c>
      <c r="M22" s="105" t="s">
        <v>268</v>
      </c>
      <c r="N22" s="105"/>
      <c r="O22" s="106" t="s">
        <v>97</v>
      </c>
      <c r="P22" s="107">
        <v>9226800</v>
      </c>
    </row>
    <row r="23" spans="1:16" ht="61.5" customHeight="1" x14ac:dyDescent="0.25">
      <c r="A23" s="90">
        <v>1</v>
      </c>
      <c r="B23" s="91">
        <v>5</v>
      </c>
      <c r="C23" s="92" t="s">
        <v>131</v>
      </c>
      <c r="D23" s="93" t="s">
        <v>135</v>
      </c>
      <c r="E23" s="94"/>
      <c r="F23" s="95" t="s">
        <v>2</v>
      </c>
      <c r="G23" s="195" t="s">
        <v>3</v>
      </c>
      <c r="H23" s="196"/>
      <c r="I23" s="96" t="s">
        <v>221</v>
      </c>
      <c r="J23" s="104"/>
      <c r="K23" s="98">
        <v>1</v>
      </c>
      <c r="L23" s="108">
        <f>SUM(L24:L31)</f>
        <v>1742869600</v>
      </c>
      <c r="M23" s="108"/>
      <c r="N23" s="108"/>
      <c r="O23" s="98">
        <v>1</v>
      </c>
      <c r="P23" s="108">
        <f>SUM(P24:P31)</f>
        <v>1917156560</v>
      </c>
    </row>
    <row r="24" spans="1:16" ht="61.5" customHeight="1" x14ac:dyDescent="0.25">
      <c r="A24" s="90">
        <v>1</v>
      </c>
      <c r="B24" s="91">
        <v>5</v>
      </c>
      <c r="C24" s="92" t="s">
        <v>131</v>
      </c>
      <c r="D24" s="93" t="s">
        <v>135</v>
      </c>
      <c r="E24" s="92" t="s">
        <v>237</v>
      </c>
      <c r="F24" s="100"/>
      <c r="G24" s="101">
        <v>1</v>
      </c>
      <c r="H24" s="102" t="s">
        <v>4</v>
      </c>
      <c r="I24" s="103" t="s">
        <v>156</v>
      </c>
      <c r="J24" s="104" t="s">
        <v>116</v>
      </c>
      <c r="K24" s="104" t="s">
        <v>269</v>
      </c>
      <c r="L24" s="105">
        <v>1727219600</v>
      </c>
      <c r="M24" s="105" t="s">
        <v>268</v>
      </c>
      <c r="N24" s="105"/>
      <c r="O24" s="104" t="s">
        <v>269</v>
      </c>
      <c r="P24" s="105">
        <v>1899941560</v>
      </c>
    </row>
    <row r="25" spans="1:16" ht="68.25" customHeight="1" x14ac:dyDescent="0.25">
      <c r="A25" s="90">
        <v>1</v>
      </c>
      <c r="B25" s="91">
        <v>5</v>
      </c>
      <c r="C25" s="92" t="s">
        <v>131</v>
      </c>
      <c r="D25" s="93" t="s">
        <v>135</v>
      </c>
      <c r="E25" s="92" t="s">
        <v>238</v>
      </c>
      <c r="F25" s="100"/>
      <c r="G25" s="101">
        <v>2</v>
      </c>
      <c r="H25" s="102" t="s">
        <v>5</v>
      </c>
      <c r="I25" s="96" t="s">
        <v>157</v>
      </c>
      <c r="J25" s="104" t="s">
        <v>116</v>
      </c>
      <c r="K25" s="106" t="s">
        <v>91</v>
      </c>
      <c r="L25" s="107">
        <v>0</v>
      </c>
      <c r="M25" s="105" t="s">
        <v>268</v>
      </c>
      <c r="N25" s="105"/>
      <c r="O25" s="106" t="s">
        <v>91</v>
      </c>
      <c r="P25" s="107">
        <v>0</v>
      </c>
    </row>
    <row r="26" spans="1:16" ht="78.75" customHeight="1" x14ac:dyDescent="0.25">
      <c r="A26" s="90">
        <v>1</v>
      </c>
      <c r="B26" s="91">
        <v>5</v>
      </c>
      <c r="C26" s="92" t="s">
        <v>131</v>
      </c>
      <c r="D26" s="93" t="s">
        <v>135</v>
      </c>
      <c r="E26" s="92" t="s">
        <v>239</v>
      </c>
      <c r="F26" s="100"/>
      <c r="G26" s="101">
        <v>3</v>
      </c>
      <c r="H26" s="102" t="s">
        <v>28</v>
      </c>
      <c r="I26" s="103" t="s">
        <v>158</v>
      </c>
      <c r="J26" s="104" t="s">
        <v>116</v>
      </c>
      <c r="K26" s="106" t="s">
        <v>91</v>
      </c>
      <c r="L26" s="107">
        <v>0</v>
      </c>
      <c r="M26" s="105" t="s">
        <v>268</v>
      </c>
      <c r="N26" s="105"/>
      <c r="O26" s="106" t="s">
        <v>91</v>
      </c>
      <c r="P26" s="107">
        <v>0</v>
      </c>
    </row>
    <row r="27" spans="1:16" ht="75.75" customHeight="1" x14ac:dyDescent="0.25">
      <c r="A27" s="90">
        <v>1</v>
      </c>
      <c r="B27" s="91">
        <v>5</v>
      </c>
      <c r="C27" s="92" t="s">
        <v>131</v>
      </c>
      <c r="D27" s="93" t="s">
        <v>135</v>
      </c>
      <c r="E27" s="92" t="s">
        <v>240</v>
      </c>
      <c r="F27" s="100"/>
      <c r="G27" s="101">
        <v>4</v>
      </c>
      <c r="H27" s="102" t="s">
        <v>29</v>
      </c>
      <c r="I27" s="103" t="s">
        <v>159</v>
      </c>
      <c r="J27" s="104" t="s">
        <v>116</v>
      </c>
      <c r="K27" s="106" t="s">
        <v>91</v>
      </c>
      <c r="L27" s="107">
        <v>0</v>
      </c>
      <c r="M27" s="105" t="s">
        <v>268</v>
      </c>
      <c r="N27" s="105"/>
      <c r="O27" s="106" t="s">
        <v>91</v>
      </c>
      <c r="P27" s="107">
        <v>0</v>
      </c>
    </row>
    <row r="28" spans="1:16" ht="102" customHeight="1" x14ac:dyDescent="0.25">
      <c r="A28" s="90">
        <v>1</v>
      </c>
      <c r="B28" s="91">
        <v>5</v>
      </c>
      <c r="C28" s="92" t="s">
        <v>131</v>
      </c>
      <c r="D28" s="93" t="s">
        <v>135</v>
      </c>
      <c r="E28" s="92" t="s">
        <v>241</v>
      </c>
      <c r="F28" s="100"/>
      <c r="G28" s="101">
        <v>5</v>
      </c>
      <c r="H28" s="102" t="s">
        <v>136</v>
      </c>
      <c r="I28" s="103" t="s">
        <v>160</v>
      </c>
      <c r="J28" s="104" t="s">
        <v>116</v>
      </c>
      <c r="K28" s="106" t="s">
        <v>107</v>
      </c>
      <c r="L28" s="105">
        <v>11342000</v>
      </c>
      <c r="M28" s="105" t="s">
        <v>268</v>
      </c>
      <c r="N28" s="105"/>
      <c r="O28" s="106" t="s">
        <v>107</v>
      </c>
      <c r="P28" s="105">
        <v>12476200</v>
      </c>
    </row>
    <row r="29" spans="1:16" ht="76.5" customHeight="1" x14ac:dyDescent="0.25">
      <c r="A29" s="90">
        <v>1</v>
      </c>
      <c r="B29" s="91">
        <v>5</v>
      </c>
      <c r="C29" s="92" t="s">
        <v>131</v>
      </c>
      <c r="D29" s="93" t="s">
        <v>135</v>
      </c>
      <c r="E29" s="92" t="s">
        <v>242</v>
      </c>
      <c r="F29" s="100"/>
      <c r="G29" s="101">
        <v>6</v>
      </c>
      <c r="H29" s="102" t="s">
        <v>6</v>
      </c>
      <c r="I29" s="103" t="s">
        <v>161</v>
      </c>
      <c r="J29" s="104" t="s">
        <v>116</v>
      </c>
      <c r="K29" s="106" t="s">
        <v>91</v>
      </c>
      <c r="L29" s="105">
        <v>4308000</v>
      </c>
      <c r="M29" s="105" t="s">
        <v>268</v>
      </c>
      <c r="N29" s="105"/>
      <c r="O29" s="106" t="s">
        <v>91</v>
      </c>
      <c r="P29" s="105">
        <v>4738800</v>
      </c>
    </row>
    <row r="30" spans="1:16" ht="148.5" customHeight="1" x14ac:dyDescent="0.25">
      <c r="A30" s="90">
        <v>1</v>
      </c>
      <c r="B30" s="91">
        <v>5</v>
      </c>
      <c r="C30" s="92" t="s">
        <v>131</v>
      </c>
      <c r="D30" s="93" t="s">
        <v>135</v>
      </c>
      <c r="E30" s="92" t="s">
        <v>243</v>
      </c>
      <c r="F30" s="100"/>
      <c r="G30" s="101">
        <v>7</v>
      </c>
      <c r="H30" s="102" t="s">
        <v>30</v>
      </c>
      <c r="I30" s="103" t="s">
        <v>162</v>
      </c>
      <c r="J30" s="104" t="s">
        <v>116</v>
      </c>
      <c r="K30" s="106" t="s">
        <v>107</v>
      </c>
      <c r="L30" s="107">
        <v>0</v>
      </c>
      <c r="M30" s="105" t="s">
        <v>268</v>
      </c>
      <c r="N30" s="105"/>
      <c r="O30" s="106" t="s">
        <v>107</v>
      </c>
      <c r="P30" s="107">
        <v>0</v>
      </c>
    </row>
    <row r="31" spans="1:16" ht="63" x14ac:dyDescent="0.25">
      <c r="A31" s="90">
        <v>1</v>
      </c>
      <c r="B31" s="91">
        <v>5</v>
      </c>
      <c r="C31" s="92" t="s">
        <v>131</v>
      </c>
      <c r="D31" s="93" t="s">
        <v>135</v>
      </c>
      <c r="E31" s="92" t="s">
        <v>244</v>
      </c>
      <c r="F31" s="100"/>
      <c r="G31" s="101">
        <v>8</v>
      </c>
      <c r="H31" s="102" t="s">
        <v>31</v>
      </c>
      <c r="I31" s="103" t="s">
        <v>163</v>
      </c>
      <c r="J31" s="104" t="s">
        <v>116</v>
      </c>
      <c r="K31" s="106" t="s">
        <v>91</v>
      </c>
      <c r="L31" s="107">
        <v>0</v>
      </c>
      <c r="M31" s="105" t="s">
        <v>268</v>
      </c>
      <c r="N31" s="105"/>
      <c r="O31" s="106" t="s">
        <v>91</v>
      </c>
      <c r="P31" s="107">
        <v>0</v>
      </c>
    </row>
    <row r="32" spans="1:16" ht="92.25" customHeight="1" x14ac:dyDescent="0.25">
      <c r="A32" s="90">
        <v>1</v>
      </c>
      <c r="B32" s="91">
        <v>5</v>
      </c>
      <c r="C32" s="92" t="s">
        <v>131</v>
      </c>
      <c r="D32" s="93" t="s">
        <v>137</v>
      </c>
      <c r="E32" s="94"/>
      <c r="F32" s="95" t="s">
        <v>7</v>
      </c>
      <c r="G32" s="195" t="s">
        <v>32</v>
      </c>
      <c r="H32" s="196"/>
      <c r="I32" s="127" t="s">
        <v>222</v>
      </c>
      <c r="J32" s="110"/>
      <c r="K32" s="111">
        <v>1</v>
      </c>
      <c r="L32" s="108">
        <f>SUM(L33:L36)</f>
        <v>4000000</v>
      </c>
      <c r="M32" s="108"/>
      <c r="N32" s="108"/>
      <c r="O32" s="111">
        <v>1</v>
      </c>
      <c r="P32" s="108">
        <f>SUM(P33:P36)</f>
        <v>4400000</v>
      </c>
    </row>
    <row r="33" spans="1:16" ht="65.25" customHeight="1" x14ac:dyDescent="0.25">
      <c r="A33" s="90">
        <v>1</v>
      </c>
      <c r="B33" s="91">
        <v>5</v>
      </c>
      <c r="C33" s="92" t="s">
        <v>131</v>
      </c>
      <c r="D33" s="93" t="s">
        <v>137</v>
      </c>
      <c r="E33" s="92" t="s">
        <v>237</v>
      </c>
      <c r="F33" s="100"/>
      <c r="G33" s="101">
        <v>1</v>
      </c>
      <c r="H33" s="102" t="s">
        <v>33</v>
      </c>
      <c r="I33" s="103" t="s">
        <v>164</v>
      </c>
      <c r="J33" s="104" t="s">
        <v>116</v>
      </c>
      <c r="K33" s="106" t="s">
        <v>91</v>
      </c>
      <c r="L33" s="107">
        <v>0</v>
      </c>
      <c r="M33" s="105" t="s">
        <v>268</v>
      </c>
      <c r="N33" s="105"/>
      <c r="O33" s="106" t="s">
        <v>91</v>
      </c>
      <c r="P33" s="107">
        <v>0</v>
      </c>
    </row>
    <row r="34" spans="1:16" ht="53.25" customHeight="1" x14ac:dyDescent="0.25">
      <c r="A34" s="90">
        <v>1</v>
      </c>
      <c r="B34" s="91">
        <v>5</v>
      </c>
      <c r="C34" s="92" t="s">
        <v>131</v>
      </c>
      <c r="D34" s="93" t="s">
        <v>137</v>
      </c>
      <c r="E34" s="92" t="s">
        <v>238</v>
      </c>
      <c r="F34" s="100"/>
      <c r="G34" s="101">
        <v>2</v>
      </c>
      <c r="H34" s="102" t="s">
        <v>34</v>
      </c>
      <c r="I34" s="103" t="s">
        <v>165</v>
      </c>
      <c r="J34" s="104" t="s">
        <v>116</v>
      </c>
      <c r="K34" s="106" t="s">
        <v>91</v>
      </c>
      <c r="L34" s="107">
        <v>0</v>
      </c>
      <c r="M34" s="105" t="s">
        <v>268</v>
      </c>
      <c r="N34" s="105"/>
      <c r="O34" s="106" t="s">
        <v>91</v>
      </c>
      <c r="P34" s="107">
        <v>0</v>
      </c>
    </row>
    <row r="35" spans="1:16" ht="85.5" customHeight="1" x14ac:dyDescent="0.25">
      <c r="A35" s="90">
        <v>1</v>
      </c>
      <c r="B35" s="91">
        <v>5</v>
      </c>
      <c r="C35" s="92" t="s">
        <v>131</v>
      </c>
      <c r="D35" s="93" t="s">
        <v>137</v>
      </c>
      <c r="E35" s="92" t="s">
        <v>241</v>
      </c>
      <c r="F35" s="100"/>
      <c r="G35" s="101">
        <v>3</v>
      </c>
      <c r="H35" s="102" t="s">
        <v>35</v>
      </c>
      <c r="I35" s="103" t="s">
        <v>166</v>
      </c>
      <c r="J35" s="104" t="s">
        <v>116</v>
      </c>
      <c r="K35" s="106" t="s">
        <v>107</v>
      </c>
      <c r="L35" s="107">
        <v>0</v>
      </c>
      <c r="M35" s="105" t="s">
        <v>268</v>
      </c>
      <c r="N35" s="105"/>
      <c r="O35" s="106" t="s">
        <v>107</v>
      </c>
      <c r="P35" s="107">
        <v>0</v>
      </c>
    </row>
    <row r="36" spans="1:16" ht="63" x14ac:dyDescent="0.25">
      <c r="A36" s="90">
        <v>1</v>
      </c>
      <c r="B36" s="91">
        <v>5</v>
      </c>
      <c r="C36" s="92" t="s">
        <v>131</v>
      </c>
      <c r="D36" s="93" t="s">
        <v>137</v>
      </c>
      <c r="E36" s="92" t="s">
        <v>242</v>
      </c>
      <c r="F36" s="100"/>
      <c r="G36" s="101">
        <v>4</v>
      </c>
      <c r="H36" s="102" t="s">
        <v>36</v>
      </c>
      <c r="I36" s="103" t="s">
        <v>167</v>
      </c>
      <c r="J36" s="104" t="s">
        <v>116</v>
      </c>
      <c r="K36" s="106" t="s">
        <v>95</v>
      </c>
      <c r="L36" s="105">
        <v>4000000</v>
      </c>
      <c r="M36" s="105" t="s">
        <v>268</v>
      </c>
      <c r="N36" s="105"/>
      <c r="O36" s="106" t="s">
        <v>95</v>
      </c>
      <c r="P36" s="105">
        <v>4400000</v>
      </c>
    </row>
    <row r="37" spans="1:16" ht="90.75" customHeight="1" x14ac:dyDescent="0.25">
      <c r="A37" s="90">
        <v>1</v>
      </c>
      <c r="B37" s="91">
        <v>5</v>
      </c>
      <c r="C37" s="92" t="s">
        <v>131</v>
      </c>
      <c r="D37" s="93" t="s">
        <v>138</v>
      </c>
      <c r="E37" s="94"/>
      <c r="F37" s="95" t="s">
        <v>15</v>
      </c>
      <c r="G37" s="195" t="s">
        <v>37</v>
      </c>
      <c r="H37" s="196"/>
      <c r="I37" s="127" t="s">
        <v>223</v>
      </c>
      <c r="J37" s="110"/>
      <c r="K37" s="111">
        <v>1</v>
      </c>
      <c r="L37" s="108">
        <f t="shared" ref="L37" si="2">SUM(L38:L41)</f>
        <v>0</v>
      </c>
      <c r="M37" s="108"/>
      <c r="N37" s="108"/>
      <c r="O37" s="111">
        <v>1</v>
      </c>
      <c r="P37" s="108">
        <f t="shared" ref="P37" si="3">SUM(P38:P41)</f>
        <v>0</v>
      </c>
    </row>
    <row r="38" spans="1:16" ht="68.25" customHeight="1" x14ac:dyDescent="0.25">
      <c r="A38" s="90">
        <v>1</v>
      </c>
      <c r="B38" s="91">
        <v>5</v>
      </c>
      <c r="C38" s="92" t="s">
        <v>131</v>
      </c>
      <c r="D38" s="93" t="s">
        <v>138</v>
      </c>
      <c r="E38" s="92" t="s">
        <v>237</v>
      </c>
      <c r="F38" s="100"/>
      <c r="G38" s="101">
        <v>1</v>
      </c>
      <c r="H38" s="102" t="s">
        <v>38</v>
      </c>
      <c r="I38" s="103" t="s">
        <v>168</v>
      </c>
      <c r="J38" s="104" t="s">
        <v>116</v>
      </c>
      <c r="K38" s="106" t="s">
        <v>270</v>
      </c>
      <c r="L38" s="107">
        <v>0</v>
      </c>
      <c r="M38" s="105" t="s">
        <v>268</v>
      </c>
      <c r="N38" s="105"/>
      <c r="O38" s="106" t="s">
        <v>270</v>
      </c>
      <c r="P38" s="107">
        <v>0</v>
      </c>
    </row>
    <row r="39" spans="1:16" ht="70.5" customHeight="1" x14ac:dyDescent="0.25">
      <c r="A39" s="90">
        <v>1</v>
      </c>
      <c r="B39" s="91">
        <v>5</v>
      </c>
      <c r="C39" s="92" t="s">
        <v>131</v>
      </c>
      <c r="D39" s="93" t="s">
        <v>138</v>
      </c>
      <c r="E39" s="92" t="s">
        <v>238</v>
      </c>
      <c r="F39" s="100"/>
      <c r="G39" s="101">
        <v>2</v>
      </c>
      <c r="H39" s="102" t="s">
        <v>39</v>
      </c>
      <c r="I39" s="103" t="s">
        <v>169</v>
      </c>
      <c r="J39" s="104" t="s">
        <v>116</v>
      </c>
      <c r="K39" s="106" t="s">
        <v>271</v>
      </c>
      <c r="L39" s="107">
        <v>0</v>
      </c>
      <c r="M39" s="105" t="s">
        <v>268</v>
      </c>
      <c r="N39" s="105"/>
      <c r="O39" s="106" t="s">
        <v>271</v>
      </c>
      <c r="P39" s="107">
        <v>0</v>
      </c>
    </row>
    <row r="40" spans="1:16" ht="75" customHeight="1" x14ac:dyDescent="0.25">
      <c r="A40" s="90">
        <v>1</v>
      </c>
      <c r="B40" s="91">
        <v>5</v>
      </c>
      <c r="C40" s="92" t="s">
        <v>131</v>
      </c>
      <c r="D40" s="93" t="s">
        <v>138</v>
      </c>
      <c r="E40" s="92" t="s">
        <v>241</v>
      </c>
      <c r="F40" s="100"/>
      <c r="G40" s="101">
        <v>3</v>
      </c>
      <c r="H40" s="102" t="s">
        <v>40</v>
      </c>
      <c r="I40" s="103" t="s">
        <v>170</v>
      </c>
      <c r="J40" s="104" t="s">
        <v>116</v>
      </c>
      <c r="K40" s="106" t="s">
        <v>91</v>
      </c>
      <c r="L40" s="107">
        <v>0</v>
      </c>
      <c r="M40" s="105" t="s">
        <v>268</v>
      </c>
      <c r="N40" s="105"/>
      <c r="O40" s="106" t="s">
        <v>91</v>
      </c>
      <c r="P40" s="107">
        <v>0</v>
      </c>
    </row>
    <row r="41" spans="1:16" ht="94.5" customHeight="1" x14ac:dyDescent="0.25">
      <c r="A41" s="90">
        <v>1</v>
      </c>
      <c r="B41" s="91">
        <v>5</v>
      </c>
      <c r="C41" s="92" t="s">
        <v>131</v>
      </c>
      <c r="D41" s="93" t="s">
        <v>138</v>
      </c>
      <c r="E41" s="92" t="s">
        <v>245</v>
      </c>
      <c r="F41" s="100"/>
      <c r="G41" s="101">
        <v>4</v>
      </c>
      <c r="H41" s="102" t="s">
        <v>41</v>
      </c>
      <c r="I41" s="103" t="s">
        <v>171</v>
      </c>
      <c r="J41" s="104" t="s">
        <v>116</v>
      </c>
      <c r="K41" s="106" t="s">
        <v>255</v>
      </c>
      <c r="L41" s="107">
        <v>0</v>
      </c>
      <c r="M41" s="105" t="s">
        <v>268</v>
      </c>
      <c r="N41" s="105"/>
      <c r="O41" s="106" t="s">
        <v>255</v>
      </c>
      <c r="P41" s="107">
        <v>0</v>
      </c>
    </row>
    <row r="42" spans="1:16" ht="67.5" customHeight="1" x14ac:dyDescent="0.25">
      <c r="A42" s="90">
        <v>1</v>
      </c>
      <c r="B42" s="91">
        <v>5</v>
      </c>
      <c r="C42" s="92" t="s">
        <v>131</v>
      </c>
      <c r="D42" s="93" t="s">
        <v>139</v>
      </c>
      <c r="E42" s="94"/>
      <c r="F42" s="95" t="s">
        <v>42</v>
      </c>
      <c r="G42" s="195" t="s">
        <v>43</v>
      </c>
      <c r="H42" s="196"/>
      <c r="I42" s="127" t="s">
        <v>224</v>
      </c>
      <c r="J42" s="110"/>
      <c r="K42" s="111">
        <v>1</v>
      </c>
      <c r="L42" s="108">
        <f t="shared" ref="L42" si="4">SUM(L43:L51)</f>
        <v>113085000</v>
      </c>
      <c r="M42" s="108"/>
      <c r="N42" s="108"/>
      <c r="O42" s="111">
        <v>1</v>
      </c>
      <c r="P42" s="108">
        <f t="shared" ref="P42" si="5">SUM(P43:P51)</f>
        <v>124393500</v>
      </c>
    </row>
    <row r="43" spans="1:16" ht="92.25" customHeight="1" x14ac:dyDescent="0.25">
      <c r="A43" s="90">
        <v>1</v>
      </c>
      <c r="B43" s="91">
        <v>5</v>
      </c>
      <c r="C43" s="92" t="s">
        <v>131</v>
      </c>
      <c r="D43" s="93" t="s">
        <v>139</v>
      </c>
      <c r="E43" s="92" t="s">
        <v>237</v>
      </c>
      <c r="F43" s="100"/>
      <c r="G43" s="101">
        <v>1</v>
      </c>
      <c r="H43" s="102" t="s">
        <v>10</v>
      </c>
      <c r="I43" s="103" t="s">
        <v>172</v>
      </c>
      <c r="J43" s="104" t="s">
        <v>116</v>
      </c>
      <c r="K43" s="106" t="s">
        <v>106</v>
      </c>
      <c r="L43" s="105">
        <v>4085000</v>
      </c>
      <c r="M43" s="105" t="s">
        <v>268</v>
      </c>
      <c r="N43" s="105"/>
      <c r="O43" s="106" t="s">
        <v>106</v>
      </c>
      <c r="P43" s="105">
        <v>4493500</v>
      </c>
    </row>
    <row r="44" spans="1:16" ht="69" customHeight="1" x14ac:dyDescent="0.25">
      <c r="A44" s="90">
        <v>1</v>
      </c>
      <c r="B44" s="91">
        <v>5</v>
      </c>
      <c r="C44" s="92" t="s">
        <v>131</v>
      </c>
      <c r="D44" s="93" t="s">
        <v>139</v>
      </c>
      <c r="E44" s="92" t="s">
        <v>238</v>
      </c>
      <c r="F44" s="100"/>
      <c r="G44" s="101">
        <v>2</v>
      </c>
      <c r="H44" s="102" t="s">
        <v>11</v>
      </c>
      <c r="I44" s="103" t="s">
        <v>173</v>
      </c>
      <c r="J44" s="104" t="s">
        <v>116</v>
      </c>
      <c r="K44" s="106" t="s">
        <v>272</v>
      </c>
      <c r="L44" s="107">
        <v>0</v>
      </c>
      <c r="M44" s="105" t="s">
        <v>268</v>
      </c>
      <c r="N44" s="105"/>
      <c r="O44" s="106" t="s">
        <v>272</v>
      </c>
      <c r="P44" s="107">
        <v>0</v>
      </c>
    </row>
    <row r="45" spans="1:16" ht="55.5" customHeight="1" x14ac:dyDescent="0.25">
      <c r="A45" s="90">
        <v>1</v>
      </c>
      <c r="B45" s="91">
        <v>5</v>
      </c>
      <c r="C45" s="92" t="s">
        <v>131</v>
      </c>
      <c r="D45" s="93" t="s">
        <v>139</v>
      </c>
      <c r="E45" s="92" t="s">
        <v>239</v>
      </c>
      <c r="F45" s="100"/>
      <c r="G45" s="101">
        <v>3</v>
      </c>
      <c r="H45" s="102" t="s">
        <v>12</v>
      </c>
      <c r="I45" s="96" t="s">
        <v>174</v>
      </c>
      <c r="J45" s="104" t="s">
        <v>116</v>
      </c>
      <c r="K45" s="106" t="s">
        <v>273</v>
      </c>
      <c r="L45" s="107">
        <v>0</v>
      </c>
      <c r="M45" s="105" t="s">
        <v>268</v>
      </c>
      <c r="N45" s="105"/>
      <c r="O45" s="106" t="s">
        <v>273</v>
      </c>
      <c r="P45" s="107">
        <v>0</v>
      </c>
    </row>
    <row r="46" spans="1:16" ht="55.5" customHeight="1" x14ac:dyDescent="0.25">
      <c r="A46" s="90">
        <v>1</v>
      </c>
      <c r="B46" s="91">
        <v>5</v>
      </c>
      <c r="C46" s="92" t="s">
        <v>131</v>
      </c>
      <c r="D46" s="93" t="s">
        <v>139</v>
      </c>
      <c r="E46" s="92" t="s">
        <v>240</v>
      </c>
      <c r="F46" s="100"/>
      <c r="G46" s="101">
        <v>4</v>
      </c>
      <c r="H46" s="102" t="s">
        <v>14</v>
      </c>
      <c r="I46" s="103" t="s">
        <v>175</v>
      </c>
      <c r="J46" s="104" t="s">
        <v>116</v>
      </c>
      <c r="K46" s="106" t="s">
        <v>274</v>
      </c>
      <c r="L46" s="107">
        <v>0</v>
      </c>
      <c r="M46" s="105" t="s">
        <v>268</v>
      </c>
      <c r="N46" s="105"/>
      <c r="O46" s="106" t="s">
        <v>274</v>
      </c>
      <c r="P46" s="107">
        <v>0</v>
      </c>
    </row>
    <row r="47" spans="1:16" ht="70.5" customHeight="1" x14ac:dyDescent="0.25">
      <c r="A47" s="90">
        <v>1</v>
      </c>
      <c r="B47" s="91">
        <v>5</v>
      </c>
      <c r="C47" s="92" t="s">
        <v>131</v>
      </c>
      <c r="D47" s="93" t="s">
        <v>139</v>
      </c>
      <c r="E47" s="92" t="s">
        <v>241</v>
      </c>
      <c r="F47" s="100"/>
      <c r="G47" s="101">
        <v>5</v>
      </c>
      <c r="H47" s="102" t="s">
        <v>9</v>
      </c>
      <c r="I47" s="103" t="s">
        <v>176</v>
      </c>
      <c r="J47" s="104" t="s">
        <v>116</v>
      </c>
      <c r="K47" s="106" t="s">
        <v>106</v>
      </c>
      <c r="L47" s="105">
        <v>4000000</v>
      </c>
      <c r="M47" s="105" t="s">
        <v>268</v>
      </c>
      <c r="N47" s="105"/>
      <c r="O47" s="106" t="s">
        <v>106</v>
      </c>
      <c r="P47" s="105">
        <v>4400000</v>
      </c>
    </row>
    <row r="48" spans="1:16" ht="80.25" customHeight="1" x14ac:dyDescent="0.25">
      <c r="A48" s="90">
        <v>1</v>
      </c>
      <c r="B48" s="91">
        <v>5</v>
      </c>
      <c r="C48" s="92" t="s">
        <v>131</v>
      </c>
      <c r="D48" s="93" t="s">
        <v>139</v>
      </c>
      <c r="E48" s="92" t="s">
        <v>242</v>
      </c>
      <c r="F48" s="100"/>
      <c r="G48" s="101">
        <v>6</v>
      </c>
      <c r="H48" s="102" t="s">
        <v>13</v>
      </c>
      <c r="I48" s="103" t="s">
        <v>177</v>
      </c>
      <c r="J48" s="104" t="s">
        <v>116</v>
      </c>
      <c r="K48" s="106" t="s">
        <v>91</v>
      </c>
      <c r="L48" s="105">
        <v>5000000</v>
      </c>
      <c r="M48" s="105" t="s">
        <v>268</v>
      </c>
      <c r="N48" s="105"/>
      <c r="O48" s="106" t="s">
        <v>91</v>
      </c>
      <c r="P48" s="105">
        <v>5500000</v>
      </c>
    </row>
    <row r="49" spans="1:16" ht="48" customHeight="1" x14ac:dyDescent="0.25">
      <c r="A49" s="90">
        <v>1</v>
      </c>
      <c r="B49" s="91">
        <v>5</v>
      </c>
      <c r="C49" s="92" t="s">
        <v>131</v>
      </c>
      <c r="D49" s="93" t="s">
        <v>139</v>
      </c>
      <c r="E49" s="92" t="s">
        <v>244</v>
      </c>
      <c r="F49" s="100"/>
      <c r="G49" s="101">
        <v>7</v>
      </c>
      <c r="H49" s="102" t="s">
        <v>44</v>
      </c>
      <c r="I49" s="103" t="s">
        <v>178</v>
      </c>
      <c r="J49" s="104" t="s">
        <v>116</v>
      </c>
      <c r="K49" s="106" t="s">
        <v>275</v>
      </c>
      <c r="L49" s="107">
        <v>0</v>
      </c>
      <c r="M49" s="105" t="s">
        <v>268</v>
      </c>
      <c r="N49" s="105"/>
      <c r="O49" s="106" t="s">
        <v>275</v>
      </c>
      <c r="P49" s="107">
        <v>0</v>
      </c>
    </row>
    <row r="50" spans="1:16" ht="74.25" customHeight="1" x14ac:dyDescent="0.25">
      <c r="A50" s="90">
        <v>1</v>
      </c>
      <c r="B50" s="91">
        <v>5</v>
      </c>
      <c r="C50" s="92" t="s">
        <v>131</v>
      </c>
      <c r="D50" s="93" t="s">
        <v>139</v>
      </c>
      <c r="E50" s="92" t="s">
        <v>245</v>
      </c>
      <c r="F50" s="100"/>
      <c r="G50" s="101">
        <v>8</v>
      </c>
      <c r="H50" s="102" t="s">
        <v>45</v>
      </c>
      <c r="I50" s="103" t="s">
        <v>179</v>
      </c>
      <c r="J50" s="104" t="s">
        <v>116</v>
      </c>
      <c r="K50" s="106" t="s">
        <v>275</v>
      </c>
      <c r="L50" s="105">
        <v>100000000</v>
      </c>
      <c r="M50" s="105" t="s">
        <v>268</v>
      </c>
      <c r="N50" s="105"/>
      <c r="O50" s="106" t="s">
        <v>275</v>
      </c>
      <c r="P50" s="105">
        <v>110000000</v>
      </c>
    </row>
    <row r="51" spans="1:16" ht="100.5" customHeight="1" x14ac:dyDescent="0.25">
      <c r="A51" s="90">
        <v>1</v>
      </c>
      <c r="B51" s="91">
        <v>5</v>
      </c>
      <c r="C51" s="92" t="s">
        <v>131</v>
      </c>
      <c r="D51" s="93" t="s">
        <v>139</v>
      </c>
      <c r="E51" s="92" t="s">
        <v>246</v>
      </c>
      <c r="F51" s="100"/>
      <c r="G51" s="101">
        <v>9</v>
      </c>
      <c r="H51" s="102" t="s">
        <v>46</v>
      </c>
      <c r="I51" s="103" t="s">
        <v>180</v>
      </c>
      <c r="J51" s="104" t="s">
        <v>116</v>
      </c>
      <c r="K51" s="106" t="s">
        <v>91</v>
      </c>
      <c r="L51" s="107">
        <v>0</v>
      </c>
      <c r="M51" s="105" t="s">
        <v>268</v>
      </c>
      <c r="N51" s="105"/>
      <c r="O51" s="106" t="s">
        <v>91</v>
      </c>
      <c r="P51" s="107">
        <v>0</v>
      </c>
    </row>
    <row r="52" spans="1:16" ht="97.5" customHeight="1" x14ac:dyDescent="0.25">
      <c r="A52" s="90">
        <v>1</v>
      </c>
      <c r="B52" s="91">
        <v>5</v>
      </c>
      <c r="C52" s="92" t="s">
        <v>131</v>
      </c>
      <c r="D52" s="93" t="s">
        <v>140</v>
      </c>
      <c r="E52" s="94"/>
      <c r="F52" s="95" t="s">
        <v>47</v>
      </c>
      <c r="G52" s="195" t="s">
        <v>48</v>
      </c>
      <c r="H52" s="196"/>
      <c r="I52" s="127" t="s">
        <v>225</v>
      </c>
      <c r="J52" s="110"/>
      <c r="K52" s="111">
        <v>1</v>
      </c>
      <c r="L52" s="108">
        <f t="shared" ref="L52" si="6">SUM(L53:L60)</f>
        <v>20600000</v>
      </c>
      <c r="M52" s="108"/>
      <c r="N52" s="108"/>
      <c r="O52" s="111">
        <v>1</v>
      </c>
      <c r="P52" s="108">
        <f t="shared" ref="P52" si="7">SUM(P53:P60)</f>
        <v>22660000</v>
      </c>
    </row>
    <row r="53" spans="1:16" ht="94.5" customHeight="1" x14ac:dyDescent="0.25">
      <c r="A53" s="90">
        <v>1</v>
      </c>
      <c r="B53" s="91">
        <v>5</v>
      </c>
      <c r="C53" s="92" t="s">
        <v>131</v>
      </c>
      <c r="D53" s="93" t="s">
        <v>140</v>
      </c>
      <c r="E53" s="92" t="s">
        <v>237</v>
      </c>
      <c r="F53" s="100"/>
      <c r="G53" s="101">
        <v>1</v>
      </c>
      <c r="H53" s="102" t="s">
        <v>49</v>
      </c>
      <c r="I53" s="103" t="s">
        <v>181</v>
      </c>
      <c r="J53" s="104" t="s">
        <v>116</v>
      </c>
      <c r="K53" s="106" t="s">
        <v>100</v>
      </c>
      <c r="L53" s="107">
        <v>0</v>
      </c>
      <c r="M53" s="105" t="s">
        <v>268</v>
      </c>
      <c r="N53" s="105"/>
      <c r="O53" s="106" t="s">
        <v>100</v>
      </c>
      <c r="P53" s="107">
        <v>0</v>
      </c>
    </row>
    <row r="54" spans="1:16" ht="78.75" x14ac:dyDescent="0.25">
      <c r="A54" s="90">
        <v>1</v>
      </c>
      <c r="B54" s="91">
        <v>5</v>
      </c>
      <c r="C54" s="92" t="s">
        <v>131</v>
      </c>
      <c r="D54" s="93" t="s">
        <v>140</v>
      </c>
      <c r="E54" s="92" t="s">
        <v>238</v>
      </c>
      <c r="F54" s="100"/>
      <c r="G54" s="101">
        <v>2</v>
      </c>
      <c r="H54" s="102" t="s">
        <v>50</v>
      </c>
      <c r="I54" s="103" t="s">
        <v>182</v>
      </c>
      <c r="J54" s="104" t="s">
        <v>116</v>
      </c>
      <c r="K54" s="106" t="s">
        <v>276</v>
      </c>
      <c r="L54" s="107">
        <v>0</v>
      </c>
      <c r="M54" s="105" t="s">
        <v>268</v>
      </c>
      <c r="N54" s="105"/>
      <c r="O54" s="106" t="s">
        <v>276</v>
      </c>
      <c r="P54" s="107">
        <v>0</v>
      </c>
    </row>
    <row r="55" spans="1:16" ht="47.25" customHeight="1" x14ac:dyDescent="0.25">
      <c r="A55" s="90">
        <v>1</v>
      </c>
      <c r="B55" s="91">
        <v>5</v>
      </c>
      <c r="C55" s="92" t="s">
        <v>131</v>
      </c>
      <c r="D55" s="93" t="s">
        <v>140</v>
      </c>
      <c r="E55" s="92" t="s">
        <v>241</v>
      </c>
      <c r="F55" s="100"/>
      <c r="G55" s="101">
        <v>3</v>
      </c>
      <c r="H55" s="102" t="s">
        <v>51</v>
      </c>
      <c r="I55" s="103" t="s">
        <v>183</v>
      </c>
      <c r="J55" s="104" t="s">
        <v>116</v>
      </c>
      <c r="K55" s="106" t="s">
        <v>103</v>
      </c>
      <c r="L55" s="105">
        <v>9600000</v>
      </c>
      <c r="M55" s="105" t="s">
        <v>268</v>
      </c>
      <c r="N55" s="105"/>
      <c r="O55" s="106" t="s">
        <v>103</v>
      </c>
      <c r="P55" s="105">
        <v>10560000</v>
      </c>
    </row>
    <row r="56" spans="1:16" ht="67.5" customHeight="1" x14ac:dyDescent="0.25">
      <c r="A56" s="90">
        <v>1</v>
      </c>
      <c r="B56" s="91">
        <v>5</v>
      </c>
      <c r="C56" s="92" t="s">
        <v>131</v>
      </c>
      <c r="D56" s="93" t="s">
        <v>140</v>
      </c>
      <c r="E56" s="92" t="s">
        <v>242</v>
      </c>
      <c r="F56" s="100"/>
      <c r="G56" s="101">
        <v>4</v>
      </c>
      <c r="H56" s="102" t="s">
        <v>52</v>
      </c>
      <c r="I56" s="103" t="s">
        <v>184</v>
      </c>
      <c r="J56" s="104" t="s">
        <v>116</v>
      </c>
      <c r="K56" s="106" t="s">
        <v>270</v>
      </c>
      <c r="L56" s="105">
        <v>11000000</v>
      </c>
      <c r="M56" s="105" t="s">
        <v>268</v>
      </c>
      <c r="N56" s="105"/>
      <c r="O56" s="106" t="s">
        <v>270</v>
      </c>
      <c r="P56" s="105">
        <v>12100000</v>
      </c>
    </row>
    <row r="57" spans="1:16" ht="55.5" customHeight="1" x14ac:dyDescent="0.25">
      <c r="A57" s="90">
        <v>1</v>
      </c>
      <c r="B57" s="91">
        <v>5</v>
      </c>
      <c r="C57" s="92" t="s">
        <v>131</v>
      </c>
      <c r="D57" s="93" t="s">
        <v>140</v>
      </c>
      <c r="E57" s="92" t="s">
        <v>243</v>
      </c>
      <c r="F57" s="100"/>
      <c r="G57" s="101">
        <v>5</v>
      </c>
      <c r="H57" s="102" t="s">
        <v>53</v>
      </c>
      <c r="I57" s="103" t="s">
        <v>185</v>
      </c>
      <c r="J57" s="104" t="s">
        <v>116</v>
      </c>
      <c r="K57" s="106" t="s">
        <v>102</v>
      </c>
      <c r="L57" s="107">
        <v>0</v>
      </c>
      <c r="M57" s="105" t="s">
        <v>268</v>
      </c>
      <c r="N57" s="105"/>
      <c r="O57" s="106" t="s">
        <v>102</v>
      </c>
      <c r="P57" s="107">
        <v>0</v>
      </c>
    </row>
    <row r="58" spans="1:16" ht="63" x14ac:dyDescent="0.25">
      <c r="A58" s="90">
        <v>1</v>
      </c>
      <c r="B58" s="91">
        <v>5</v>
      </c>
      <c r="C58" s="92" t="s">
        <v>131</v>
      </c>
      <c r="D58" s="93" t="s">
        <v>140</v>
      </c>
      <c r="E58" s="92" t="s">
        <v>245</v>
      </c>
      <c r="F58" s="100"/>
      <c r="G58" s="101">
        <v>6</v>
      </c>
      <c r="H58" s="102" t="s">
        <v>54</v>
      </c>
      <c r="I58" s="103" t="s">
        <v>186</v>
      </c>
      <c r="J58" s="104" t="s">
        <v>116</v>
      </c>
      <c r="K58" s="106" t="s">
        <v>100</v>
      </c>
      <c r="L58" s="107">
        <v>0</v>
      </c>
      <c r="M58" s="105" t="s">
        <v>268</v>
      </c>
      <c r="N58" s="105"/>
      <c r="O58" s="106" t="s">
        <v>100</v>
      </c>
      <c r="P58" s="107">
        <v>0</v>
      </c>
    </row>
    <row r="59" spans="1:16" ht="87" customHeight="1" x14ac:dyDescent="0.25">
      <c r="A59" s="90">
        <v>1</v>
      </c>
      <c r="B59" s="91">
        <v>5</v>
      </c>
      <c r="C59" s="92" t="s">
        <v>131</v>
      </c>
      <c r="D59" s="93" t="s">
        <v>140</v>
      </c>
      <c r="E59" s="92" t="s">
        <v>247</v>
      </c>
      <c r="F59" s="100"/>
      <c r="G59" s="101">
        <v>7</v>
      </c>
      <c r="H59" s="102" t="s">
        <v>55</v>
      </c>
      <c r="I59" s="103" t="s">
        <v>187</v>
      </c>
      <c r="J59" s="104" t="s">
        <v>116</v>
      </c>
      <c r="K59" s="106" t="s">
        <v>100</v>
      </c>
      <c r="L59" s="107">
        <v>0</v>
      </c>
      <c r="M59" s="105" t="s">
        <v>268</v>
      </c>
      <c r="N59" s="105"/>
      <c r="O59" s="106" t="s">
        <v>100</v>
      </c>
      <c r="P59" s="107">
        <v>0</v>
      </c>
    </row>
    <row r="60" spans="1:16" ht="79.5" customHeight="1" x14ac:dyDescent="0.25">
      <c r="A60" s="90">
        <v>1</v>
      </c>
      <c r="B60" s="91">
        <v>5</v>
      </c>
      <c r="C60" s="92" t="s">
        <v>131</v>
      </c>
      <c r="D60" s="93" t="s">
        <v>140</v>
      </c>
      <c r="E60" s="92" t="s">
        <v>246</v>
      </c>
      <c r="F60" s="100"/>
      <c r="G60" s="101">
        <v>8</v>
      </c>
      <c r="H60" s="102" t="s">
        <v>56</v>
      </c>
      <c r="I60" s="103" t="s">
        <v>188</v>
      </c>
      <c r="J60" s="104" t="s">
        <v>116</v>
      </c>
      <c r="K60" s="106" t="s">
        <v>100</v>
      </c>
      <c r="L60" s="107">
        <v>0</v>
      </c>
      <c r="M60" s="105" t="s">
        <v>268</v>
      </c>
      <c r="N60" s="105"/>
      <c r="O60" s="106" t="s">
        <v>100</v>
      </c>
      <c r="P60" s="107">
        <v>0</v>
      </c>
    </row>
    <row r="61" spans="1:16" ht="81" customHeight="1" x14ac:dyDescent="0.25">
      <c r="A61" s="90">
        <v>1</v>
      </c>
      <c r="B61" s="91">
        <v>5</v>
      </c>
      <c r="C61" s="92" t="s">
        <v>131</v>
      </c>
      <c r="D61" s="93" t="s">
        <v>141</v>
      </c>
      <c r="E61" s="91"/>
      <c r="F61" s="95" t="s">
        <v>57</v>
      </c>
      <c r="G61" s="195" t="s">
        <v>58</v>
      </c>
      <c r="H61" s="196"/>
      <c r="I61" s="127" t="s">
        <v>226</v>
      </c>
      <c r="J61" s="110"/>
      <c r="K61" s="111">
        <v>1</v>
      </c>
      <c r="L61" s="108">
        <f t="shared" ref="L61" si="8">SUM(L62:L64)</f>
        <v>421592000</v>
      </c>
      <c r="M61" s="108"/>
      <c r="N61" s="108"/>
      <c r="O61" s="111">
        <v>1</v>
      </c>
      <c r="P61" s="108">
        <f t="shared" ref="P61" si="9">SUM(P62:P64)</f>
        <v>463751200</v>
      </c>
    </row>
    <row r="62" spans="1:16" ht="72" customHeight="1" x14ac:dyDescent="0.25">
      <c r="A62" s="90">
        <v>1</v>
      </c>
      <c r="B62" s="91">
        <v>5</v>
      </c>
      <c r="C62" s="92" t="s">
        <v>131</v>
      </c>
      <c r="D62" s="93" t="s">
        <v>141</v>
      </c>
      <c r="E62" s="92" t="s">
        <v>237</v>
      </c>
      <c r="F62" s="100"/>
      <c r="G62" s="101">
        <v>1</v>
      </c>
      <c r="H62" s="102" t="s">
        <v>8</v>
      </c>
      <c r="I62" s="96" t="s">
        <v>189</v>
      </c>
      <c r="J62" s="104" t="s">
        <v>116</v>
      </c>
      <c r="K62" s="106" t="s">
        <v>107</v>
      </c>
      <c r="L62" s="107">
        <v>0</v>
      </c>
      <c r="M62" s="105" t="s">
        <v>268</v>
      </c>
      <c r="N62" s="105"/>
      <c r="O62" s="106" t="s">
        <v>107</v>
      </c>
      <c r="P62" s="107">
        <v>0</v>
      </c>
    </row>
    <row r="63" spans="1:16" ht="87.75" customHeight="1" x14ac:dyDescent="0.25">
      <c r="A63" s="90">
        <v>1</v>
      </c>
      <c r="B63" s="91">
        <v>5</v>
      </c>
      <c r="C63" s="92" t="s">
        <v>131</v>
      </c>
      <c r="D63" s="93" t="s">
        <v>141</v>
      </c>
      <c r="E63" s="92" t="s">
        <v>238</v>
      </c>
      <c r="F63" s="100"/>
      <c r="G63" s="101">
        <v>2</v>
      </c>
      <c r="H63" s="102" t="s">
        <v>59</v>
      </c>
      <c r="I63" s="96" t="s">
        <v>190</v>
      </c>
      <c r="J63" s="104" t="s">
        <v>116</v>
      </c>
      <c r="K63" s="106" t="s">
        <v>107</v>
      </c>
      <c r="L63" s="105">
        <v>53940000</v>
      </c>
      <c r="M63" s="105" t="s">
        <v>268</v>
      </c>
      <c r="N63" s="105"/>
      <c r="O63" s="106" t="s">
        <v>107</v>
      </c>
      <c r="P63" s="105">
        <v>59334000</v>
      </c>
    </row>
    <row r="64" spans="1:16" ht="81.75" customHeight="1" x14ac:dyDescent="0.25">
      <c r="A64" s="90">
        <v>1</v>
      </c>
      <c r="B64" s="91">
        <v>5</v>
      </c>
      <c r="C64" s="92" t="s">
        <v>131</v>
      </c>
      <c r="D64" s="93" t="s">
        <v>141</v>
      </c>
      <c r="E64" s="92" t="s">
        <v>240</v>
      </c>
      <c r="F64" s="100"/>
      <c r="G64" s="101">
        <v>3</v>
      </c>
      <c r="H64" s="102" t="s">
        <v>60</v>
      </c>
      <c r="I64" s="96" t="s">
        <v>191</v>
      </c>
      <c r="J64" s="104" t="s">
        <v>116</v>
      </c>
      <c r="K64" s="106" t="s">
        <v>107</v>
      </c>
      <c r="L64" s="107">
        <v>367652000</v>
      </c>
      <c r="M64" s="105" t="s">
        <v>268</v>
      </c>
      <c r="N64" s="105"/>
      <c r="O64" s="106" t="s">
        <v>107</v>
      </c>
      <c r="P64" s="107">
        <v>404417200</v>
      </c>
    </row>
    <row r="65" spans="1:16" ht="112.5" customHeight="1" x14ac:dyDescent="0.25">
      <c r="A65" s="90">
        <v>1</v>
      </c>
      <c r="B65" s="91">
        <v>5</v>
      </c>
      <c r="C65" s="92" t="s">
        <v>131</v>
      </c>
      <c r="D65" s="93" t="s">
        <v>142</v>
      </c>
      <c r="E65" s="94"/>
      <c r="F65" s="95" t="s">
        <v>61</v>
      </c>
      <c r="G65" s="195" t="s">
        <v>117</v>
      </c>
      <c r="H65" s="196"/>
      <c r="I65" s="127" t="s">
        <v>227</v>
      </c>
      <c r="J65" s="110"/>
      <c r="K65" s="111">
        <v>1</v>
      </c>
      <c r="L65" s="108">
        <f t="shared" ref="L65" si="10">SUM(L66:L71)</f>
        <v>129441000</v>
      </c>
      <c r="M65" s="108"/>
      <c r="N65" s="108"/>
      <c r="O65" s="111">
        <v>1</v>
      </c>
      <c r="P65" s="108">
        <f t="shared" ref="P65" si="11">SUM(P66:P71)</f>
        <v>142385100</v>
      </c>
    </row>
    <row r="66" spans="1:16" ht="101.25" customHeight="1" x14ac:dyDescent="0.25">
      <c r="A66" s="90">
        <v>1</v>
      </c>
      <c r="B66" s="91">
        <v>5</v>
      </c>
      <c r="C66" s="92" t="s">
        <v>131</v>
      </c>
      <c r="D66" s="93" t="s">
        <v>142</v>
      </c>
      <c r="E66" s="92" t="s">
        <v>237</v>
      </c>
      <c r="F66" s="100"/>
      <c r="G66" s="101">
        <v>1</v>
      </c>
      <c r="H66" s="102" t="s">
        <v>62</v>
      </c>
      <c r="I66" s="103" t="s">
        <v>192</v>
      </c>
      <c r="J66" s="104" t="s">
        <v>116</v>
      </c>
      <c r="K66" s="106" t="s">
        <v>100</v>
      </c>
      <c r="L66" s="105">
        <v>38630000</v>
      </c>
      <c r="M66" s="105" t="s">
        <v>268</v>
      </c>
      <c r="N66" s="105"/>
      <c r="O66" s="106" t="s">
        <v>100</v>
      </c>
      <c r="P66" s="105">
        <v>42493000</v>
      </c>
    </row>
    <row r="67" spans="1:16" ht="106.5" customHeight="1" x14ac:dyDescent="0.25">
      <c r="A67" s="90">
        <v>1</v>
      </c>
      <c r="B67" s="91">
        <v>5</v>
      </c>
      <c r="C67" s="92" t="s">
        <v>131</v>
      </c>
      <c r="D67" s="93" t="s">
        <v>142</v>
      </c>
      <c r="E67" s="92" t="s">
        <v>238</v>
      </c>
      <c r="F67" s="100"/>
      <c r="G67" s="101">
        <v>2</v>
      </c>
      <c r="H67" s="102" t="s">
        <v>63</v>
      </c>
      <c r="I67" s="103" t="s">
        <v>193</v>
      </c>
      <c r="J67" s="104" t="s">
        <v>116</v>
      </c>
      <c r="K67" s="106" t="s">
        <v>103</v>
      </c>
      <c r="L67" s="105">
        <v>70260000</v>
      </c>
      <c r="M67" s="105" t="s">
        <v>268</v>
      </c>
      <c r="N67" s="105"/>
      <c r="O67" s="106" t="s">
        <v>103</v>
      </c>
      <c r="P67" s="105">
        <v>77286000</v>
      </c>
    </row>
    <row r="68" spans="1:16" ht="63.75" customHeight="1" x14ac:dyDescent="0.25">
      <c r="A68" s="90">
        <v>1</v>
      </c>
      <c r="B68" s="91">
        <v>5</v>
      </c>
      <c r="C68" s="92" t="s">
        <v>131</v>
      </c>
      <c r="D68" s="93" t="s">
        <v>142</v>
      </c>
      <c r="E68" s="92" t="s">
        <v>242</v>
      </c>
      <c r="F68" s="100"/>
      <c r="G68" s="101">
        <v>3</v>
      </c>
      <c r="H68" s="102" t="s">
        <v>64</v>
      </c>
      <c r="I68" s="103" t="s">
        <v>194</v>
      </c>
      <c r="J68" s="104" t="s">
        <v>116</v>
      </c>
      <c r="K68" s="106" t="s">
        <v>277</v>
      </c>
      <c r="L68" s="105">
        <v>10530000</v>
      </c>
      <c r="M68" s="105" t="s">
        <v>268</v>
      </c>
      <c r="N68" s="105"/>
      <c r="O68" s="106" t="s">
        <v>277</v>
      </c>
      <c r="P68" s="105">
        <v>11583000</v>
      </c>
    </row>
    <row r="69" spans="1:16" ht="47.25" customHeight="1" x14ac:dyDescent="0.25">
      <c r="A69" s="90">
        <v>1</v>
      </c>
      <c r="B69" s="91">
        <v>5</v>
      </c>
      <c r="C69" s="92" t="s">
        <v>131</v>
      </c>
      <c r="D69" s="93" t="s">
        <v>142</v>
      </c>
      <c r="E69" s="92" t="s">
        <v>243</v>
      </c>
      <c r="F69" s="100"/>
      <c r="G69" s="101">
        <v>4</v>
      </c>
      <c r="H69" s="102" t="s">
        <v>65</v>
      </c>
      <c r="I69" s="103" t="s">
        <v>195</v>
      </c>
      <c r="J69" s="104" t="s">
        <v>116</v>
      </c>
      <c r="K69" s="106" t="s">
        <v>100</v>
      </c>
      <c r="L69" s="107">
        <v>0</v>
      </c>
      <c r="M69" s="105" t="s">
        <v>268</v>
      </c>
      <c r="N69" s="105"/>
      <c r="O69" s="106" t="s">
        <v>100</v>
      </c>
      <c r="P69" s="107">
        <v>0</v>
      </c>
    </row>
    <row r="70" spans="1:16" ht="63" x14ac:dyDescent="0.25">
      <c r="A70" s="90">
        <v>1</v>
      </c>
      <c r="B70" s="91">
        <v>5</v>
      </c>
      <c r="C70" s="92" t="s">
        <v>131</v>
      </c>
      <c r="D70" s="93" t="s">
        <v>142</v>
      </c>
      <c r="E70" s="92" t="s">
        <v>245</v>
      </c>
      <c r="F70" s="100"/>
      <c r="G70" s="101">
        <v>5</v>
      </c>
      <c r="H70" s="102" t="s">
        <v>66</v>
      </c>
      <c r="I70" s="96" t="s">
        <v>196</v>
      </c>
      <c r="J70" s="104" t="s">
        <v>116</v>
      </c>
      <c r="K70" s="106" t="s">
        <v>100</v>
      </c>
      <c r="L70" s="105">
        <v>10021000</v>
      </c>
      <c r="M70" s="105" t="s">
        <v>268</v>
      </c>
      <c r="N70" s="105"/>
      <c r="O70" s="106" t="s">
        <v>100</v>
      </c>
      <c r="P70" s="105">
        <v>11023100</v>
      </c>
    </row>
    <row r="71" spans="1:16" ht="90" customHeight="1" x14ac:dyDescent="0.25">
      <c r="A71" s="90">
        <v>1</v>
      </c>
      <c r="B71" s="91">
        <v>5</v>
      </c>
      <c r="C71" s="92" t="s">
        <v>131</v>
      </c>
      <c r="D71" s="93" t="s">
        <v>142</v>
      </c>
      <c r="E71" s="92" t="s">
        <v>247</v>
      </c>
      <c r="F71" s="100"/>
      <c r="G71" s="101">
        <v>6</v>
      </c>
      <c r="H71" s="102" t="s">
        <v>67</v>
      </c>
      <c r="I71" s="96" t="s">
        <v>197</v>
      </c>
      <c r="J71" s="104" t="s">
        <v>116</v>
      </c>
      <c r="K71" s="106" t="s">
        <v>100</v>
      </c>
      <c r="L71" s="107">
        <v>0</v>
      </c>
      <c r="M71" s="105" t="s">
        <v>268</v>
      </c>
      <c r="N71" s="105"/>
      <c r="O71" s="106" t="s">
        <v>100</v>
      </c>
      <c r="P71" s="107">
        <v>0</v>
      </c>
    </row>
    <row r="72" spans="1:16" ht="87.75" customHeight="1" x14ac:dyDescent="0.25">
      <c r="A72" s="90">
        <v>1</v>
      </c>
      <c r="B72" s="92" t="s">
        <v>134</v>
      </c>
      <c r="C72" s="92" t="s">
        <v>133</v>
      </c>
      <c r="D72" s="109"/>
      <c r="E72" s="109"/>
      <c r="F72" s="221" t="s">
        <v>16</v>
      </c>
      <c r="G72" s="222"/>
      <c r="H72" s="223"/>
      <c r="I72" s="127" t="s">
        <v>229</v>
      </c>
      <c r="J72" s="225"/>
      <c r="K72" s="228">
        <v>1</v>
      </c>
      <c r="L72" s="218">
        <f>L75+L78+L90+L95</f>
        <v>450000000</v>
      </c>
      <c r="M72" s="218"/>
      <c r="N72" s="218"/>
      <c r="O72" s="228">
        <v>1</v>
      </c>
      <c r="P72" s="218">
        <f>P75+P78+P90+P95</f>
        <v>495000000</v>
      </c>
    </row>
    <row r="73" spans="1:16" ht="96.75" customHeight="1" x14ac:dyDescent="0.25">
      <c r="A73" s="90"/>
      <c r="B73" s="92"/>
      <c r="C73" s="92"/>
      <c r="D73" s="109"/>
      <c r="E73" s="109"/>
      <c r="F73" s="209"/>
      <c r="G73" s="224"/>
      <c r="H73" s="211"/>
      <c r="I73" s="127" t="s">
        <v>230</v>
      </c>
      <c r="J73" s="226"/>
      <c r="K73" s="229"/>
      <c r="L73" s="219"/>
      <c r="M73" s="219"/>
      <c r="N73" s="219"/>
      <c r="O73" s="229"/>
      <c r="P73" s="219"/>
    </row>
    <row r="74" spans="1:16" ht="96.75" customHeight="1" x14ac:dyDescent="0.25">
      <c r="A74" s="90"/>
      <c r="B74" s="92"/>
      <c r="C74" s="92"/>
      <c r="D74" s="109"/>
      <c r="E74" s="109"/>
      <c r="F74" s="212"/>
      <c r="G74" s="213"/>
      <c r="H74" s="214"/>
      <c r="I74" s="127" t="s">
        <v>231</v>
      </c>
      <c r="J74" s="227"/>
      <c r="K74" s="230"/>
      <c r="L74" s="220"/>
      <c r="M74" s="220"/>
      <c r="N74" s="220"/>
      <c r="O74" s="230"/>
      <c r="P74" s="220"/>
    </row>
    <row r="75" spans="1:16" ht="82.5" customHeight="1" x14ac:dyDescent="0.25">
      <c r="A75" s="90">
        <v>1</v>
      </c>
      <c r="B75" s="92" t="s">
        <v>134</v>
      </c>
      <c r="C75" s="92" t="s">
        <v>133</v>
      </c>
      <c r="D75" s="91" t="s">
        <v>132</v>
      </c>
      <c r="E75" s="94"/>
      <c r="F75" s="95" t="s">
        <v>0</v>
      </c>
      <c r="G75" s="195" t="s">
        <v>68</v>
      </c>
      <c r="H75" s="196"/>
      <c r="I75" s="127" t="s">
        <v>229</v>
      </c>
      <c r="J75" s="110"/>
      <c r="K75" s="111">
        <v>1</v>
      </c>
      <c r="L75" s="108">
        <f t="shared" ref="L75" si="12">SUM(L76:L77)</f>
        <v>100000000</v>
      </c>
      <c r="M75" s="108"/>
      <c r="N75" s="108"/>
      <c r="O75" s="111">
        <v>1</v>
      </c>
      <c r="P75" s="108">
        <f t="shared" ref="P75" si="13">SUM(P76:P77)</f>
        <v>110000000</v>
      </c>
    </row>
    <row r="76" spans="1:16" ht="69" customHeight="1" x14ac:dyDescent="0.25">
      <c r="A76" s="90">
        <v>1</v>
      </c>
      <c r="B76" s="92" t="s">
        <v>134</v>
      </c>
      <c r="C76" s="92" t="s">
        <v>133</v>
      </c>
      <c r="D76" s="91" t="s">
        <v>132</v>
      </c>
      <c r="E76" s="92" t="s">
        <v>237</v>
      </c>
      <c r="F76" s="100"/>
      <c r="G76" s="101">
        <v>1</v>
      </c>
      <c r="H76" s="112" t="s">
        <v>69</v>
      </c>
      <c r="I76" s="103" t="s">
        <v>198</v>
      </c>
      <c r="J76" s="104" t="s">
        <v>116</v>
      </c>
      <c r="K76" s="106" t="s">
        <v>91</v>
      </c>
      <c r="L76" s="107">
        <v>0</v>
      </c>
      <c r="M76" s="105" t="s">
        <v>268</v>
      </c>
      <c r="N76" s="107"/>
      <c r="O76" s="106" t="s">
        <v>91</v>
      </c>
      <c r="P76" s="107">
        <v>0</v>
      </c>
    </row>
    <row r="77" spans="1:16" ht="241.5" customHeight="1" x14ac:dyDescent="0.25">
      <c r="A77" s="90">
        <v>1</v>
      </c>
      <c r="B77" s="92" t="s">
        <v>134</v>
      </c>
      <c r="C77" s="92" t="s">
        <v>133</v>
      </c>
      <c r="D77" s="91" t="s">
        <v>132</v>
      </c>
      <c r="E77" s="92" t="s">
        <v>238</v>
      </c>
      <c r="F77" s="100"/>
      <c r="G77" s="101">
        <v>2</v>
      </c>
      <c r="H77" s="102" t="s">
        <v>70</v>
      </c>
      <c r="I77" s="103" t="s">
        <v>199</v>
      </c>
      <c r="J77" s="104" t="s">
        <v>116</v>
      </c>
      <c r="K77" s="106" t="s">
        <v>104</v>
      </c>
      <c r="L77" s="107">
        <v>100000000</v>
      </c>
      <c r="M77" s="105" t="s">
        <v>268</v>
      </c>
      <c r="N77" s="107"/>
      <c r="O77" s="106" t="s">
        <v>104</v>
      </c>
      <c r="P77" s="107">
        <v>110000000</v>
      </c>
    </row>
    <row r="78" spans="1:16" ht="78" customHeight="1" x14ac:dyDescent="0.25">
      <c r="A78" s="90">
        <v>1</v>
      </c>
      <c r="B78" s="92" t="s">
        <v>134</v>
      </c>
      <c r="C78" s="92" t="s">
        <v>133</v>
      </c>
      <c r="D78" s="91" t="s">
        <v>135</v>
      </c>
      <c r="E78" s="94"/>
      <c r="F78" s="95" t="s">
        <v>2</v>
      </c>
      <c r="G78" s="195" t="s">
        <v>17</v>
      </c>
      <c r="H78" s="196"/>
      <c r="I78" s="127" t="s">
        <v>230</v>
      </c>
      <c r="J78" s="110"/>
      <c r="K78" s="111">
        <v>1</v>
      </c>
      <c r="L78" s="108">
        <f>SUM(L79:L89)</f>
        <v>110000000</v>
      </c>
      <c r="M78" s="108"/>
      <c r="N78" s="108"/>
      <c r="O78" s="111">
        <v>1</v>
      </c>
      <c r="P78" s="108">
        <f>SUM(P79:P89)</f>
        <v>121000000</v>
      </c>
    </row>
    <row r="79" spans="1:16" ht="78.75" x14ac:dyDescent="0.25">
      <c r="A79" s="90">
        <v>1</v>
      </c>
      <c r="B79" s="92" t="s">
        <v>134</v>
      </c>
      <c r="C79" s="92" t="s">
        <v>133</v>
      </c>
      <c r="D79" s="91" t="s">
        <v>135</v>
      </c>
      <c r="E79" s="92" t="s">
        <v>242</v>
      </c>
      <c r="F79" s="100"/>
      <c r="G79" s="101">
        <v>1</v>
      </c>
      <c r="H79" s="102" t="s">
        <v>76</v>
      </c>
      <c r="I79" s="103" t="s">
        <v>205</v>
      </c>
      <c r="J79" s="104" t="s">
        <v>116</v>
      </c>
      <c r="K79" s="106" t="s">
        <v>278</v>
      </c>
      <c r="L79" s="107">
        <v>0</v>
      </c>
      <c r="M79" s="105" t="s">
        <v>268</v>
      </c>
      <c r="N79" s="107"/>
      <c r="O79" s="106" t="s">
        <v>278</v>
      </c>
      <c r="P79" s="107">
        <v>0</v>
      </c>
    </row>
    <row r="80" spans="1:16" ht="63" x14ac:dyDescent="0.25">
      <c r="A80" s="90">
        <v>1</v>
      </c>
      <c r="B80" s="92" t="s">
        <v>134</v>
      </c>
      <c r="C80" s="92" t="s">
        <v>133</v>
      </c>
      <c r="D80" s="91" t="s">
        <v>135</v>
      </c>
      <c r="E80" s="92" t="s">
        <v>244</v>
      </c>
      <c r="F80" s="100"/>
      <c r="G80" s="101">
        <v>2</v>
      </c>
      <c r="H80" s="102" t="s">
        <v>77</v>
      </c>
      <c r="I80" s="103" t="s">
        <v>206</v>
      </c>
      <c r="J80" s="104" t="s">
        <v>116</v>
      </c>
      <c r="K80" s="106" t="s">
        <v>108</v>
      </c>
      <c r="L80" s="128">
        <v>10000000</v>
      </c>
      <c r="M80" s="105" t="s">
        <v>268</v>
      </c>
      <c r="N80" s="107"/>
      <c r="O80" s="106" t="s">
        <v>108</v>
      </c>
      <c r="P80" s="129">
        <v>11000000</v>
      </c>
    </row>
    <row r="81" spans="1:16" ht="57" customHeight="1" x14ac:dyDescent="0.25">
      <c r="A81" s="90">
        <v>1</v>
      </c>
      <c r="B81" s="92" t="s">
        <v>134</v>
      </c>
      <c r="C81" s="92" t="s">
        <v>133</v>
      </c>
      <c r="D81" s="91" t="s">
        <v>135</v>
      </c>
      <c r="E81" s="92" t="s">
        <v>245</v>
      </c>
      <c r="F81" s="100"/>
      <c r="G81" s="101">
        <v>3</v>
      </c>
      <c r="H81" s="102" t="s">
        <v>78</v>
      </c>
      <c r="I81" s="103" t="s">
        <v>207</v>
      </c>
      <c r="J81" s="104" t="s">
        <v>116</v>
      </c>
      <c r="K81" s="106" t="s">
        <v>91</v>
      </c>
      <c r="L81" s="146">
        <v>0</v>
      </c>
      <c r="M81" s="105" t="s">
        <v>268</v>
      </c>
      <c r="N81" s="107"/>
      <c r="O81" s="106" t="s">
        <v>91</v>
      </c>
      <c r="P81" s="146">
        <v>0</v>
      </c>
    </row>
    <row r="82" spans="1:16" ht="69.75" customHeight="1" x14ac:dyDescent="0.25">
      <c r="A82" s="90">
        <v>1</v>
      </c>
      <c r="B82" s="92" t="s">
        <v>134</v>
      </c>
      <c r="C82" s="92" t="s">
        <v>133</v>
      </c>
      <c r="D82" s="91" t="s">
        <v>135</v>
      </c>
      <c r="E82" s="92" t="s">
        <v>247</v>
      </c>
      <c r="F82" s="100"/>
      <c r="G82" s="101">
        <v>4</v>
      </c>
      <c r="H82" s="102" t="s">
        <v>79</v>
      </c>
      <c r="I82" s="103" t="s">
        <v>208</v>
      </c>
      <c r="J82" s="104" t="s">
        <v>116</v>
      </c>
      <c r="K82" s="106" t="s">
        <v>105</v>
      </c>
      <c r="L82" s="146">
        <v>0</v>
      </c>
      <c r="M82" s="105" t="s">
        <v>268</v>
      </c>
      <c r="N82" s="107"/>
      <c r="O82" s="106" t="s">
        <v>105</v>
      </c>
      <c r="P82" s="146">
        <v>0</v>
      </c>
    </row>
    <row r="83" spans="1:16" ht="102" customHeight="1" x14ac:dyDescent="0.25">
      <c r="A83" s="90">
        <v>1</v>
      </c>
      <c r="B83" s="92" t="s">
        <v>134</v>
      </c>
      <c r="C83" s="92" t="s">
        <v>133</v>
      </c>
      <c r="D83" s="91" t="s">
        <v>135</v>
      </c>
      <c r="E83" s="92" t="s">
        <v>246</v>
      </c>
      <c r="F83" s="100"/>
      <c r="G83" s="101">
        <v>5</v>
      </c>
      <c r="H83" s="102" t="s">
        <v>80</v>
      </c>
      <c r="I83" s="103" t="s">
        <v>209</v>
      </c>
      <c r="J83" s="104" t="s">
        <v>116</v>
      </c>
      <c r="K83" s="106" t="s">
        <v>91</v>
      </c>
      <c r="L83" s="147">
        <v>0</v>
      </c>
      <c r="M83" s="105" t="s">
        <v>268</v>
      </c>
      <c r="N83" s="107"/>
      <c r="O83" s="106" t="s">
        <v>91</v>
      </c>
      <c r="P83" s="149">
        <v>0</v>
      </c>
    </row>
    <row r="84" spans="1:16" ht="63" x14ac:dyDescent="0.25">
      <c r="A84" s="90">
        <v>1</v>
      </c>
      <c r="B84" s="92" t="s">
        <v>134</v>
      </c>
      <c r="C84" s="92" t="s">
        <v>133</v>
      </c>
      <c r="D84" s="91" t="s">
        <v>135</v>
      </c>
      <c r="E84" s="92" t="s">
        <v>279</v>
      </c>
      <c r="F84" s="100"/>
      <c r="G84" s="101">
        <v>6</v>
      </c>
      <c r="H84" s="102" t="s">
        <v>280</v>
      </c>
      <c r="I84" s="103" t="s">
        <v>281</v>
      </c>
      <c r="J84" s="104" t="s">
        <v>116</v>
      </c>
      <c r="K84" s="106" t="s">
        <v>282</v>
      </c>
      <c r="L84" s="147">
        <v>0</v>
      </c>
      <c r="M84" s="105" t="s">
        <v>268</v>
      </c>
      <c r="N84" s="107"/>
      <c r="O84" s="106" t="s">
        <v>282</v>
      </c>
      <c r="P84" s="149">
        <v>0</v>
      </c>
    </row>
    <row r="85" spans="1:16" ht="110.25" x14ac:dyDescent="0.25">
      <c r="A85" s="90">
        <v>1</v>
      </c>
      <c r="B85" s="92" t="s">
        <v>134</v>
      </c>
      <c r="C85" s="92" t="s">
        <v>133</v>
      </c>
      <c r="D85" s="91" t="s">
        <v>135</v>
      </c>
      <c r="E85" s="92" t="s">
        <v>283</v>
      </c>
      <c r="F85" s="100"/>
      <c r="G85" s="101">
        <v>7</v>
      </c>
      <c r="H85" s="102" t="s">
        <v>75</v>
      </c>
      <c r="I85" s="103" t="s">
        <v>288</v>
      </c>
      <c r="J85" s="104" t="s">
        <v>116</v>
      </c>
      <c r="K85" s="106" t="s">
        <v>109</v>
      </c>
      <c r="L85" s="148">
        <v>100000000</v>
      </c>
      <c r="M85" s="105" t="s">
        <v>268</v>
      </c>
      <c r="N85" s="107"/>
      <c r="O85" s="106" t="s">
        <v>109</v>
      </c>
      <c r="P85" s="105">
        <v>110000000</v>
      </c>
    </row>
    <row r="86" spans="1:16" ht="123.75" customHeight="1" x14ac:dyDescent="0.25">
      <c r="A86" s="90">
        <v>1</v>
      </c>
      <c r="B86" s="92" t="s">
        <v>134</v>
      </c>
      <c r="C86" s="92" t="s">
        <v>133</v>
      </c>
      <c r="D86" s="91" t="s">
        <v>135</v>
      </c>
      <c r="E86" s="92" t="s">
        <v>284</v>
      </c>
      <c r="F86" s="100"/>
      <c r="G86" s="101">
        <v>8</v>
      </c>
      <c r="H86" s="102" t="s">
        <v>71</v>
      </c>
      <c r="I86" s="103" t="s">
        <v>289</v>
      </c>
      <c r="J86" s="104" t="s">
        <v>116</v>
      </c>
      <c r="K86" s="106" t="s">
        <v>91</v>
      </c>
      <c r="L86" s="146">
        <v>0</v>
      </c>
      <c r="M86" s="105" t="s">
        <v>268</v>
      </c>
      <c r="N86" s="107"/>
      <c r="O86" s="106" t="s">
        <v>91</v>
      </c>
      <c r="P86" s="107">
        <v>0</v>
      </c>
    </row>
    <row r="87" spans="1:16" ht="138" customHeight="1" x14ac:dyDescent="0.25">
      <c r="A87" s="90">
        <v>1</v>
      </c>
      <c r="B87" s="92" t="s">
        <v>134</v>
      </c>
      <c r="C87" s="92" t="s">
        <v>133</v>
      </c>
      <c r="D87" s="91" t="s">
        <v>135</v>
      </c>
      <c r="E87" s="92" t="s">
        <v>285</v>
      </c>
      <c r="F87" s="100"/>
      <c r="G87" s="101">
        <v>9</v>
      </c>
      <c r="H87" s="102" t="s">
        <v>74</v>
      </c>
      <c r="I87" s="103" t="s">
        <v>290</v>
      </c>
      <c r="J87" s="104" t="s">
        <v>116</v>
      </c>
      <c r="K87" s="106" t="s">
        <v>103</v>
      </c>
      <c r="L87" s="146">
        <v>0</v>
      </c>
      <c r="M87" s="105" t="s">
        <v>268</v>
      </c>
      <c r="N87" s="107"/>
      <c r="O87" s="106" t="s">
        <v>103</v>
      </c>
      <c r="P87" s="107">
        <v>0</v>
      </c>
    </row>
    <row r="88" spans="1:16" ht="126" x14ac:dyDescent="0.25">
      <c r="A88" s="90">
        <v>1</v>
      </c>
      <c r="B88" s="92" t="s">
        <v>134</v>
      </c>
      <c r="C88" s="92" t="s">
        <v>133</v>
      </c>
      <c r="D88" s="91" t="s">
        <v>135</v>
      </c>
      <c r="E88" s="92" t="s">
        <v>286</v>
      </c>
      <c r="F88" s="100"/>
      <c r="G88" s="101">
        <v>10</v>
      </c>
      <c r="H88" s="102" t="s">
        <v>72</v>
      </c>
      <c r="I88" s="103" t="s">
        <v>291</v>
      </c>
      <c r="J88" s="104" t="s">
        <v>116</v>
      </c>
      <c r="K88" s="106" t="s">
        <v>278</v>
      </c>
      <c r="L88" s="107">
        <v>0</v>
      </c>
      <c r="M88" s="105" t="s">
        <v>268</v>
      </c>
      <c r="N88" s="107"/>
      <c r="O88" s="106" t="s">
        <v>278</v>
      </c>
      <c r="P88" s="107">
        <v>0</v>
      </c>
    </row>
    <row r="89" spans="1:16" ht="157.5" x14ac:dyDescent="0.25">
      <c r="A89" s="90">
        <v>1</v>
      </c>
      <c r="B89" s="92" t="s">
        <v>134</v>
      </c>
      <c r="C89" s="92" t="s">
        <v>133</v>
      </c>
      <c r="D89" s="91" t="s">
        <v>135</v>
      </c>
      <c r="E89" s="92" t="s">
        <v>287</v>
      </c>
      <c r="F89" s="100"/>
      <c r="G89" s="101">
        <v>11</v>
      </c>
      <c r="H89" s="102" t="s">
        <v>73</v>
      </c>
      <c r="I89" s="103" t="s">
        <v>292</v>
      </c>
      <c r="J89" s="104" t="s">
        <v>116</v>
      </c>
      <c r="K89" s="106" t="s">
        <v>107</v>
      </c>
      <c r="L89" s="107">
        <v>0</v>
      </c>
      <c r="M89" s="105" t="s">
        <v>268</v>
      </c>
      <c r="N89" s="107"/>
      <c r="O89" s="106" t="s">
        <v>107</v>
      </c>
      <c r="P89" s="107">
        <v>0</v>
      </c>
    </row>
    <row r="90" spans="1:16" ht="98.25" customHeight="1" x14ac:dyDescent="0.25">
      <c r="A90" s="90">
        <v>1</v>
      </c>
      <c r="B90" s="92" t="s">
        <v>134</v>
      </c>
      <c r="C90" s="92" t="s">
        <v>133</v>
      </c>
      <c r="D90" s="91" t="s">
        <v>137</v>
      </c>
      <c r="E90" s="94"/>
      <c r="F90" s="95" t="s">
        <v>7</v>
      </c>
      <c r="G90" s="195" t="s">
        <v>18</v>
      </c>
      <c r="H90" s="196"/>
      <c r="I90" s="127" t="s">
        <v>231</v>
      </c>
      <c r="J90" s="110"/>
      <c r="K90" s="111">
        <v>1</v>
      </c>
      <c r="L90" s="108">
        <f t="shared" ref="L90" si="14">SUM(L91:L94)</f>
        <v>115000000</v>
      </c>
      <c r="M90" s="108"/>
      <c r="N90" s="108"/>
      <c r="O90" s="111">
        <v>1</v>
      </c>
      <c r="P90" s="108">
        <f t="shared" ref="P90" si="15">SUM(P91:P94)</f>
        <v>126500000</v>
      </c>
    </row>
    <row r="91" spans="1:16" ht="110.25" x14ac:dyDescent="0.25">
      <c r="A91" s="90">
        <v>1</v>
      </c>
      <c r="B91" s="92" t="s">
        <v>134</v>
      </c>
      <c r="C91" s="92" t="s">
        <v>133</v>
      </c>
      <c r="D91" s="91" t="s">
        <v>137</v>
      </c>
      <c r="E91" s="92" t="s">
        <v>238</v>
      </c>
      <c r="F91" s="100"/>
      <c r="G91" s="101">
        <v>1</v>
      </c>
      <c r="H91" s="102" t="s">
        <v>81</v>
      </c>
      <c r="I91" s="103" t="s">
        <v>211</v>
      </c>
      <c r="J91" s="104" t="s">
        <v>116</v>
      </c>
      <c r="K91" s="106" t="s">
        <v>91</v>
      </c>
      <c r="L91" s="105">
        <v>50000000</v>
      </c>
      <c r="M91" s="105" t="s">
        <v>268</v>
      </c>
      <c r="N91" s="107"/>
      <c r="O91" s="106" t="s">
        <v>91</v>
      </c>
      <c r="P91" s="105">
        <v>55000000</v>
      </c>
    </row>
    <row r="92" spans="1:16" ht="84" customHeight="1" x14ac:dyDescent="0.25">
      <c r="A92" s="90">
        <v>1</v>
      </c>
      <c r="B92" s="92" t="s">
        <v>134</v>
      </c>
      <c r="C92" s="92" t="s">
        <v>133</v>
      </c>
      <c r="D92" s="91" t="s">
        <v>137</v>
      </c>
      <c r="E92" s="92" t="s">
        <v>239</v>
      </c>
      <c r="F92" s="100"/>
      <c r="G92" s="101">
        <v>2</v>
      </c>
      <c r="H92" s="102" t="s">
        <v>82</v>
      </c>
      <c r="I92" s="103" t="s">
        <v>212</v>
      </c>
      <c r="J92" s="104" t="s">
        <v>116</v>
      </c>
      <c r="K92" s="106" t="s">
        <v>108</v>
      </c>
      <c r="L92" s="105">
        <v>25000000</v>
      </c>
      <c r="M92" s="105" t="s">
        <v>268</v>
      </c>
      <c r="N92" s="107"/>
      <c r="O92" s="106" t="s">
        <v>108</v>
      </c>
      <c r="P92" s="105">
        <v>27500000</v>
      </c>
    </row>
    <row r="93" spans="1:16" ht="96.75" customHeight="1" x14ac:dyDescent="0.25">
      <c r="A93" s="90">
        <v>1</v>
      </c>
      <c r="B93" s="92" t="s">
        <v>134</v>
      </c>
      <c r="C93" s="92" t="s">
        <v>133</v>
      </c>
      <c r="D93" s="91" t="s">
        <v>137</v>
      </c>
      <c r="E93" s="92" t="s">
        <v>240</v>
      </c>
      <c r="F93" s="100"/>
      <c r="G93" s="101">
        <v>3</v>
      </c>
      <c r="H93" s="102" t="s">
        <v>83</v>
      </c>
      <c r="I93" s="103" t="s">
        <v>213</v>
      </c>
      <c r="J93" s="113" t="s">
        <v>116</v>
      </c>
      <c r="K93" s="114" t="s">
        <v>108</v>
      </c>
      <c r="L93" s="105">
        <v>35000000</v>
      </c>
      <c r="M93" s="105" t="s">
        <v>268</v>
      </c>
      <c r="N93" s="107"/>
      <c r="O93" s="114" t="s">
        <v>108</v>
      </c>
      <c r="P93" s="105">
        <v>38500000</v>
      </c>
    </row>
    <row r="94" spans="1:16" ht="89.25" customHeight="1" x14ac:dyDescent="0.25">
      <c r="A94" s="90">
        <v>1</v>
      </c>
      <c r="B94" s="92" t="s">
        <v>134</v>
      </c>
      <c r="C94" s="92" t="s">
        <v>133</v>
      </c>
      <c r="D94" s="91" t="s">
        <v>137</v>
      </c>
      <c r="E94" s="92" t="s">
        <v>241</v>
      </c>
      <c r="F94" s="100"/>
      <c r="G94" s="101">
        <v>4</v>
      </c>
      <c r="H94" s="102" t="s">
        <v>84</v>
      </c>
      <c r="I94" s="103" t="s">
        <v>214</v>
      </c>
      <c r="J94" s="104" t="s">
        <v>116</v>
      </c>
      <c r="K94" s="106" t="s">
        <v>107</v>
      </c>
      <c r="L94" s="105">
        <v>5000000</v>
      </c>
      <c r="M94" s="105" t="s">
        <v>268</v>
      </c>
      <c r="N94" s="107"/>
      <c r="O94" s="106" t="s">
        <v>107</v>
      </c>
      <c r="P94" s="105">
        <v>5500000</v>
      </c>
    </row>
    <row r="95" spans="1:16" ht="95.25" customHeight="1" x14ac:dyDescent="0.25">
      <c r="A95" s="90">
        <v>1</v>
      </c>
      <c r="B95" s="92" t="s">
        <v>134</v>
      </c>
      <c r="C95" s="92" t="s">
        <v>133</v>
      </c>
      <c r="D95" s="91" t="s">
        <v>143</v>
      </c>
      <c r="E95" s="94"/>
      <c r="F95" s="115" t="s">
        <v>15</v>
      </c>
      <c r="G95" s="195" t="s">
        <v>19</v>
      </c>
      <c r="H95" s="196"/>
      <c r="I95" s="127" t="s">
        <v>232</v>
      </c>
      <c r="J95" s="110"/>
      <c r="K95" s="110"/>
      <c r="L95" s="108">
        <f>SUM(L96:L101)</f>
        <v>125000000</v>
      </c>
      <c r="M95" s="108"/>
      <c r="N95" s="108"/>
      <c r="O95" s="110"/>
      <c r="P95" s="108">
        <f>SUM(P96:P101)</f>
        <v>137500000</v>
      </c>
    </row>
    <row r="96" spans="1:16" ht="66.75" customHeight="1" x14ac:dyDescent="0.25">
      <c r="A96" s="90">
        <v>1</v>
      </c>
      <c r="B96" s="92" t="s">
        <v>134</v>
      </c>
      <c r="C96" s="92" t="s">
        <v>133</v>
      </c>
      <c r="D96" s="91" t="s">
        <v>143</v>
      </c>
      <c r="E96" s="92" t="s">
        <v>237</v>
      </c>
      <c r="F96" s="100"/>
      <c r="G96" s="101">
        <v>1</v>
      </c>
      <c r="H96" s="102" t="s">
        <v>85</v>
      </c>
      <c r="I96" s="103" t="s">
        <v>215</v>
      </c>
      <c r="J96" s="104" t="s">
        <v>116</v>
      </c>
      <c r="K96" s="106" t="s">
        <v>91</v>
      </c>
      <c r="L96" s="107">
        <v>0</v>
      </c>
      <c r="M96" s="105" t="s">
        <v>268</v>
      </c>
      <c r="N96" s="107"/>
      <c r="O96" s="106" t="s">
        <v>91</v>
      </c>
      <c r="P96" s="107">
        <v>0</v>
      </c>
    </row>
    <row r="97" spans="1:19" ht="48.75" customHeight="1" x14ac:dyDescent="0.25">
      <c r="A97" s="90">
        <v>1</v>
      </c>
      <c r="B97" s="92" t="s">
        <v>134</v>
      </c>
      <c r="C97" s="92" t="s">
        <v>133</v>
      </c>
      <c r="D97" s="91" t="s">
        <v>143</v>
      </c>
      <c r="E97" s="92" t="s">
        <v>238</v>
      </c>
      <c r="F97" s="100"/>
      <c r="G97" s="101">
        <v>2</v>
      </c>
      <c r="H97" s="102" t="s">
        <v>86</v>
      </c>
      <c r="I97" s="103" t="s">
        <v>216</v>
      </c>
      <c r="J97" s="104" t="s">
        <v>116</v>
      </c>
      <c r="K97" s="106" t="s">
        <v>91</v>
      </c>
      <c r="L97" s="107">
        <v>0</v>
      </c>
      <c r="M97" s="105" t="s">
        <v>268</v>
      </c>
      <c r="N97" s="107"/>
      <c r="O97" s="106" t="s">
        <v>91</v>
      </c>
      <c r="P97" s="107">
        <v>0</v>
      </c>
    </row>
    <row r="98" spans="1:19" ht="83.25" customHeight="1" x14ac:dyDescent="0.25">
      <c r="A98" s="90">
        <v>1</v>
      </c>
      <c r="B98" s="92" t="s">
        <v>134</v>
      </c>
      <c r="C98" s="92" t="s">
        <v>133</v>
      </c>
      <c r="D98" s="91" t="s">
        <v>143</v>
      </c>
      <c r="E98" s="92" t="s">
        <v>239</v>
      </c>
      <c r="F98" s="100"/>
      <c r="G98" s="101">
        <v>3</v>
      </c>
      <c r="H98" s="102" t="s">
        <v>87</v>
      </c>
      <c r="I98" s="103" t="s">
        <v>217</v>
      </c>
      <c r="J98" s="104" t="s">
        <v>116</v>
      </c>
      <c r="K98" s="106" t="s">
        <v>91</v>
      </c>
      <c r="L98" s="107">
        <v>0</v>
      </c>
      <c r="M98" s="105" t="s">
        <v>268</v>
      </c>
      <c r="N98" s="107"/>
      <c r="O98" s="106" t="s">
        <v>91</v>
      </c>
      <c r="P98" s="107">
        <v>0</v>
      </c>
    </row>
    <row r="99" spans="1:19" ht="47.25" x14ac:dyDescent="0.25">
      <c r="A99" s="90">
        <v>1</v>
      </c>
      <c r="B99" s="92" t="s">
        <v>134</v>
      </c>
      <c r="C99" s="92" t="s">
        <v>133</v>
      </c>
      <c r="D99" s="91" t="s">
        <v>143</v>
      </c>
      <c r="E99" s="92" t="s">
        <v>240</v>
      </c>
      <c r="F99" s="100"/>
      <c r="G99" s="101">
        <v>4</v>
      </c>
      <c r="H99" s="102" t="s">
        <v>88</v>
      </c>
      <c r="I99" s="103" t="s">
        <v>218</v>
      </c>
      <c r="J99" s="104" t="s">
        <v>116</v>
      </c>
      <c r="K99" s="106" t="s">
        <v>91</v>
      </c>
      <c r="L99" s="107">
        <v>0</v>
      </c>
      <c r="M99" s="105" t="s">
        <v>268</v>
      </c>
      <c r="N99" s="107"/>
      <c r="O99" s="106" t="s">
        <v>91</v>
      </c>
      <c r="P99" s="107">
        <v>0</v>
      </c>
    </row>
    <row r="100" spans="1:19" ht="63.75" customHeight="1" x14ac:dyDescent="0.25">
      <c r="A100" s="134">
        <v>1</v>
      </c>
      <c r="B100" s="117" t="s">
        <v>134</v>
      </c>
      <c r="C100" s="117" t="s">
        <v>133</v>
      </c>
      <c r="D100" s="118" t="s">
        <v>143</v>
      </c>
      <c r="E100" s="117" t="s">
        <v>241</v>
      </c>
      <c r="F100" s="119"/>
      <c r="G100" s="120">
        <v>5</v>
      </c>
      <c r="H100" s="121" t="s">
        <v>89</v>
      </c>
      <c r="I100" s="122" t="s">
        <v>219</v>
      </c>
      <c r="J100" s="123" t="s">
        <v>116</v>
      </c>
      <c r="K100" s="124" t="s">
        <v>115</v>
      </c>
      <c r="L100" s="125">
        <v>0</v>
      </c>
      <c r="M100" s="105" t="s">
        <v>268</v>
      </c>
      <c r="N100" s="125"/>
      <c r="O100" s="124" t="s">
        <v>115</v>
      </c>
      <c r="P100" s="125">
        <v>0</v>
      </c>
    </row>
    <row r="101" spans="1:19" ht="139.5" customHeight="1" x14ac:dyDescent="0.25">
      <c r="A101" s="116">
        <v>1</v>
      </c>
      <c r="B101" s="135" t="s">
        <v>134</v>
      </c>
      <c r="C101" s="135" t="s">
        <v>133</v>
      </c>
      <c r="D101" s="138" t="s">
        <v>143</v>
      </c>
      <c r="E101" s="135" t="s">
        <v>247</v>
      </c>
      <c r="F101" s="136"/>
      <c r="G101" s="137"/>
      <c r="H101" s="139" t="s">
        <v>256</v>
      </c>
      <c r="I101" s="130" t="s">
        <v>293</v>
      </c>
      <c r="J101" s="131" t="s">
        <v>116</v>
      </c>
      <c r="K101" s="132" t="s">
        <v>109</v>
      </c>
      <c r="L101" s="133">
        <v>125000000</v>
      </c>
      <c r="M101" s="105" t="s">
        <v>268</v>
      </c>
      <c r="N101" s="133"/>
      <c r="O101" s="132" t="s">
        <v>109</v>
      </c>
      <c r="P101" s="133">
        <v>137500000</v>
      </c>
    </row>
    <row r="102" spans="1:19" ht="22.5" customHeight="1" x14ac:dyDescent="0.25">
      <c r="A102" s="231" t="s">
        <v>111</v>
      </c>
      <c r="B102" s="232"/>
      <c r="C102" s="232"/>
      <c r="D102" s="232"/>
      <c r="E102" s="232"/>
      <c r="F102" s="232"/>
      <c r="G102" s="232"/>
      <c r="H102" s="232"/>
      <c r="I102" s="232"/>
      <c r="J102" s="233">
        <f>L12+L72</f>
        <v>2909419600</v>
      </c>
      <c r="K102" s="233"/>
      <c r="L102" s="233"/>
      <c r="M102" s="234"/>
      <c r="N102" s="235"/>
      <c r="O102" s="236"/>
      <c r="P102" s="126">
        <f>P12+P72</f>
        <v>3200361560</v>
      </c>
    </row>
    <row r="103" spans="1:19" ht="13.5" customHeight="1" x14ac:dyDescent="0.25">
      <c r="A103" s="20"/>
      <c r="B103" s="20"/>
      <c r="C103" s="20"/>
      <c r="D103" s="20"/>
      <c r="E103" s="20"/>
      <c r="F103" s="20"/>
      <c r="G103" s="20"/>
      <c r="H103" s="20"/>
      <c r="I103" s="20"/>
      <c r="J103" s="20"/>
      <c r="K103" s="20"/>
      <c r="L103" s="20"/>
      <c r="M103" s="20"/>
      <c r="N103" s="20"/>
      <c r="O103" s="20"/>
      <c r="P103" s="20"/>
    </row>
    <row r="104" spans="1:19" ht="9" customHeight="1" x14ac:dyDescent="0.25"/>
    <row r="105" spans="1:19" ht="21.75" customHeight="1" x14ac:dyDescent="0.3">
      <c r="P105" s="53"/>
    </row>
    <row r="106" spans="1:19" ht="18.75" x14ac:dyDescent="0.3">
      <c r="N106" s="140" t="s">
        <v>257</v>
      </c>
      <c r="O106" s="140"/>
      <c r="P106" s="141"/>
    </row>
    <row r="107" spans="1:19" ht="18.75" x14ac:dyDescent="0.3">
      <c r="N107" s="140" t="s">
        <v>258</v>
      </c>
      <c r="O107" s="140"/>
      <c r="P107" s="141"/>
      <c r="S107" s="68" t="e">
        <f>J102+O102-#REF!</f>
        <v>#REF!</v>
      </c>
    </row>
    <row r="108" spans="1:19" ht="18.75" x14ac:dyDescent="0.3">
      <c r="N108" s="140"/>
      <c r="O108" s="140"/>
      <c r="P108" s="141"/>
    </row>
    <row r="109" spans="1:19" ht="18.75" x14ac:dyDescent="0.3">
      <c r="N109" s="140"/>
      <c r="O109" s="140"/>
      <c r="P109" s="141"/>
    </row>
    <row r="110" spans="1:19" ht="18.75" x14ac:dyDescent="0.3">
      <c r="N110" s="140"/>
      <c r="O110" s="140"/>
      <c r="P110" s="141"/>
    </row>
    <row r="111" spans="1:19" ht="18.75" x14ac:dyDescent="0.3">
      <c r="N111" s="142" t="s">
        <v>259</v>
      </c>
      <c r="O111" s="140"/>
      <c r="P111" s="141"/>
    </row>
    <row r="112" spans="1:19" ht="18.75" x14ac:dyDescent="0.3">
      <c r="N112" s="140" t="s">
        <v>260</v>
      </c>
      <c r="O112" s="140"/>
      <c r="P112" s="141"/>
    </row>
    <row r="113" spans="14:16" ht="18.75" x14ac:dyDescent="0.3">
      <c r="N113" s="140" t="s">
        <v>261</v>
      </c>
      <c r="O113" s="140"/>
      <c r="P113" s="141"/>
    </row>
  </sheetData>
  <mergeCells count="50">
    <mergeCell ref="P12:P14"/>
    <mergeCell ref="E12:E14"/>
    <mergeCell ref="F12:H14"/>
    <mergeCell ref="J12:J14"/>
    <mergeCell ref="L12:L14"/>
    <mergeCell ref="M12:M14"/>
    <mergeCell ref="N12:N14"/>
    <mergeCell ref="P9:P10"/>
    <mergeCell ref="A1:P1"/>
    <mergeCell ref="A2:P2"/>
    <mergeCell ref="A3:P3"/>
    <mergeCell ref="A4:P4"/>
    <mergeCell ref="A8:E9"/>
    <mergeCell ref="F8:H10"/>
    <mergeCell ref="I8:I10"/>
    <mergeCell ref="O8:P8"/>
    <mergeCell ref="N8:N10"/>
    <mergeCell ref="J9:J10"/>
    <mergeCell ref="K9:K10"/>
    <mergeCell ref="L9:L10"/>
    <mergeCell ref="O9:O10"/>
    <mergeCell ref="G15:H15"/>
    <mergeCell ref="F11:H11"/>
    <mergeCell ref="A12:A14"/>
    <mergeCell ref="B12:B14"/>
    <mergeCell ref="C12:C14"/>
    <mergeCell ref="D12:D14"/>
    <mergeCell ref="M102:O102"/>
    <mergeCell ref="L72:L74"/>
    <mergeCell ref="J72:J74"/>
    <mergeCell ref="K72:K74"/>
    <mergeCell ref="M72:M74"/>
    <mergeCell ref="N72:N74"/>
    <mergeCell ref="O72:O74"/>
    <mergeCell ref="P72:P74"/>
    <mergeCell ref="F72:H74"/>
    <mergeCell ref="A102:I102"/>
    <mergeCell ref="J102:L102"/>
    <mergeCell ref="J8:M8"/>
    <mergeCell ref="G65:H65"/>
    <mergeCell ref="G75:H75"/>
    <mergeCell ref="G78:H78"/>
    <mergeCell ref="G90:H90"/>
    <mergeCell ref="G95:H95"/>
    <mergeCell ref="G23:H23"/>
    <mergeCell ref="G32:H32"/>
    <mergeCell ref="G37:H37"/>
    <mergeCell ref="G42:H42"/>
    <mergeCell ref="G52:H52"/>
    <mergeCell ref="G61:H61"/>
  </mergeCells>
  <pageMargins left="0.7" right="0.7" top="0.75" bottom="0.75" header="0.3" footer="0.3"/>
  <pageSetup paperSize="5" scale="64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09"/>
  <sheetViews>
    <sheetView view="pageBreakPreview" topLeftCell="A46" zoomScale="75" zoomScaleNormal="100" zoomScaleSheetLayoutView="75" workbookViewId="0">
      <selection activeCell="L92" sqref="L92:L97"/>
    </sheetView>
  </sheetViews>
  <sheetFormatPr defaultRowHeight="15" x14ac:dyDescent="0.25"/>
  <cols>
    <col min="1" max="4" width="4.5703125" customWidth="1"/>
    <col min="5" max="5" width="6.140625" customWidth="1"/>
    <col min="6" max="7" width="3.85546875" customWidth="1"/>
    <col min="8" max="8" width="35" customWidth="1"/>
    <col min="9" max="9" width="25.7109375" customWidth="1"/>
    <col min="10" max="10" width="12.5703125" customWidth="1"/>
    <col min="11" max="11" width="13.7109375" customWidth="1"/>
    <col min="12" max="12" width="17.28515625" customWidth="1"/>
    <col min="13" max="14" width="16.5703125" customWidth="1"/>
    <col min="15" max="15" width="18.28515625" customWidth="1"/>
    <col min="16" max="16" width="3.140625" customWidth="1"/>
    <col min="17" max="17" width="29.28515625" customWidth="1"/>
    <col min="20" max="20" width="16.85546875" bestFit="1" customWidth="1"/>
  </cols>
  <sheetData>
    <row r="1" spans="1:20" ht="18.75" x14ac:dyDescent="0.3">
      <c r="A1" s="327" t="s">
        <v>118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25"/>
      <c r="S1" s="25"/>
      <c r="T1" s="25"/>
    </row>
    <row r="2" spans="1:20" ht="18.75" x14ac:dyDescent="0.3">
      <c r="A2" s="327" t="s">
        <v>119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25"/>
      <c r="S2" s="25"/>
      <c r="T2" s="25"/>
    </row>
    <row r="3" spans="1:20" ht="18.75" x14ac:dyDescent="0.3">
      <c r="A3" s="327" t="s">
        <v>120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25"/>
      <c r="S3" s="25"/>
      <c r="T3" s="25"/>
    </row>
    <row r="4" spans="1:20" ht="18" x14ac:dyDescent="0.25">
      <c r="A4" s="328" t="s">
        <v>250</v>
      </c>
      <c r="B4" s="328"/>
      <c r="C4" s="328"/>
      <c r="D4" s="328"/>
      <c r="E4" s="328"/>
      <c r="F4" s="328"/>
      <c r="G4" s="328"/>
      <c r="H4" s="328"/>
      <c r="I4" s="328"/>
      <c r="J4" s="328"/>
      <c r="K4" s="328"/>
      <c r="L4" s="328"/>
      <c r="M4" s="328"/>
      <c r="N4" s="328"/>
      <c r="O4" s="328"/>
      <c r="P4" s="328"/>
      <c r="Q4" s="328"/>
      <c r="R4" s="26"/>
      <c r="S4" s="26"/>
      <c r="T4" s="26"/>
    </row>
    <row r="8" spans="1:20" ht="30" customHeight="1" x14ac:dyDescent="0.25">
      <c r="A8" s="288" t="s">
        <v>125</v>
      </c>
      <c r="B8" s="325"/>
      <c r="C8" s="325"/>
      <c r="D8" s="325"/>
      <c r="E8" s="289"/>
      <c r="F8" s="306" t="s">
        <v>148</v>
      </c>
      <c r="G8" s="307"/>
      <c r="H8" s="308"/>
      <c r="I8" s="286" t="s">
        <v>144</v>
      </c>
      <c r="J8" s="282" t="s">
        <v>249</v>
      </c>
      <c r="K8" s="283"/>
      <c r="L8" s="284"/>
      <c r="M8" s="282" t="s">
        <v>236</v>
      </c>
      <c r="N8" s="283"/>
      <c r="O8" s="284"/>
      <c r="P8" s="288" t="s">
        <v>149</v>
      </c>
      <c r="Q8" s="289"/>
    </row>
    <row r="9" spans="1:20" ht="5.25" customHeight="1" x14ac:dyDescent="0.25">
      <c r="A9" s="292"/>
      <c r="B9" s="326"/>
      <c r="C9" s="326"/>
      <c r="D9" s="326"/>
      <c r="E9" s="293"/>
      <c r="F9" s="309"/>
      <c r="G9" s="310"/>
      <c r="H9" s="311"/>
      <c r="I9" s="304"/>
      <c r="J9" s="302" t="s">
        <v>112</v>
      </c>
      <c r="K9" s="286" t="s">
        <v>113</v>
      </c>
      <c r="L9" s="286" t="s">
        <v>122</v>
      </c>
      <c r="M9" s="286" t="s">
        <v>123</v>
      </c>
      <c r="N9" s="286" t="s">
        <v>124</v>
      </c>
      <c r="O9" s="286" t="s">
        <v>122</v>
      </c>
      <c r="P9" s="290"/>
      <c r="Q9" s="291"/>
    </row>
    <row r="10" spans="1:20" ht="60" customHeight="1" x14ac:dyDescent="0.25">
      <c r="A10" s="48" t="s">
        <v>126</v>
      </c>
      <c r="B10" s="49" t="s">
        <v>127</v>
      </c>
      <c r="C10" s="49" t="s">
        <v>128</v>
      </c>
      <c r="D10" s="48" t="s">
        <v>129</v>
      </c>
      <c r="E10" s="49" t="s">
        <v>130</v>
      </c>
      <c r="F10" s="312"/>
      <c r="G10" s="313"/>
      <c r="H10" s="314"/>
      <c r="I10" s="287"/>
      <c r="J10" s="303"/>
      <c r="K10" s="287"/>
      <c r="L10" s="287"/>
      <c r="M10" s="287"/>
      <c r="N10" s="287"/>
      <c r="O10" s="287"/>
      <c r="P10" s="292"/>
      <c r="Q10" s="293"/>
    </row>
    <row r="11" spans="1:20" x14ac:dyDescent="0.25">
      <c r="A11" s="1">
        <v>1</v>
      </c>
      <c r="B11" s="27"/>
      <c r="C11" s="27"/>
      <c r="D11" s="27"/>
      <c r="E11" s="27"/>
      <c r="F11" s="278">
        <v>2</v>
      </c>
      <c r="G11" s="305"/>
      <c r="H11" s="279"/>
      <c r="I11" s="2">
        <v>3</v>
      </c>
      <c r="J11" s="2">
        <v>5</v>
      </c>
      <c r="K11" s="2">
        <v>6</v>
      </c>
      <c r="L11" s="2">
        <v>7</v>
      </c>
      <c r="M11" s="2">
        <v>5</v>
      </c>
      <c r="N11" s="2">
        <v>6</v>
      </c>
      <c r="O11" s="2">
        <v>7</v>
      </c>
      <c r="P11" s="278"/>
      <c r="Q11" s="279"/>
    </row>
    <row r="12" spans="1:20" ht="35.25" customHeight="1" x14ac:dyDescent="0.25">
      <c r="A12" s="274">
        <v>1</v>
      </c>
      <c r="B12" s="274">
        <v>5</v>
      </c>
      <c r="C12" s="276" t="s">
        <v>131</v>
      </c>
      <c r="D12" s="274"/>
      <c r="E12" s="274"/>
      <c r="F12" s="315" t="s">
        <v>20</v>
      </c>
      <c r="G12" s="316"/>
      <c r="H12" s="317"/>
      <c r="I12" s="65" t="s">
        <v>233</v>
      </c>
      <c r="J12" s="321"/>
      <c r="K12" s="297">
        <v>1</v>
      </c>
      <c r="L12" s="294">
        <f>L14+L22+L31+L36+L41+L51+L60+L64</f>
        <v>3264490072</v>
      </c>
      <c r="M12" s="294">
        <f>M14+M22+M31+M36+M41+M51+M60+M64</f>
        <v>164002000</v>
      </c>
      <c r="N12" s="294">
        <f>N14+N22+N31+N36+N41+N51+N60+N64</f>
        <v>969072472</v>
      </c>
      <c r="O12" s="294">
        <f>O14+O22+O31+O36+O41+O51+O60+O64</f>
        <v>2459419600</v>
      </c>
      <c r="P12" s="270"/>
      <c r="Q12" s="271"/>
    </row>
    <row r="13" spans="1:20" ht="35.25" customHeight="1" x14ac:dyDescent="0.25">
      <c r="A13" s="275"/>
      <c r="B13" s="275"/>
      <c r="C13" s="277"/>
      <c r="D13" s="275"/>
      <c r="E13" s="275"/>
      <c r="F13" s="318"/>
      <c r="G13" s="319"/>
      <c r="H13" s="320"/>
      <c r="I13" s="66" t="s">
        <v>234</v>
      </c>
      <c r="J13" s="322"/>
      <c r="K13" s="298"/>
      <c r="L13" s="295"/>
      <c r="M13" s="296"/>
      <c r="N13" s="296"/>
      <c r="O13" s="296"/>
      <c r="P13" s="272"/>
      <c r="Q13" s="273"/>
    </row>
    <row r="14" spans="1:20" ht="77.25" customHeight="1" x14ac:dyDescent="0.25">
      <c r="A14" s="46">
        <v>1</v>
      </c>
      <c r="B14" s="45">
        <v>5</v>
      </c>
      <c r="C14" s="44" t="s">
        <v>131</v>
      </c>
      <c r="D14" s="43" t="s">
        <v>132</v>
      </c>
      <c r="E14" s="41"/>
      <c r="F14" s="8" t="s">
        <v>0</v>
      </c>
      <c r="G14" s="299" t="s">
        <v>21</v>
      </c>
      <c r="H14" s="300"/>
      <c r="I14" s="63" t="s">
        <v>220</v>
      </c>
      <c r="J14" s="3"/>
      <c r="K14" s="67" t="s">
        <v>93</v>
      </c>
      <c r="L14" s="24">
        <f t="shared" ref="L14:O14" si="0">SUM(L15:L21)</f>
        <v>33000000</v>
      </c>
      <c r="M14" s="28">
        <f>SUM(M15:M21)</f>
        <v>1388000</v>
      </c>
      <c r="N14" s="24">
        <f>SUM(N15:N21)</f>
        <v>6556000</v>
      </c>
      <c r="O14" s="24">
        <f t="shared" si="0"/>
        <v>27832000</v>
      </c>
      <c r="P14" s="31"/>
      <c r="Q14" s="29"/>
    </row>
    <row r="15" spans="1:20" ht="47.25" customHeight="1" x14ac:dyDescent="0.25">
      <c r="A15" s="46">
        <v>1</v>
      </c>
      <c r="B15" s="45">
        <v>5</v>
      </c>
      <c r="C15" s="44" t="s">
        <v>131</v>
      </c>
      <c r="D15" s="43" t="s">
        <v>132</v>
      </c>
      <c r="E15" s="44" t="s">
        <v>237</v>
      </c>
      <c r="F15" s="17"/>
      <c r="G15" s="4">
        <v>1</v>
      </c>
      <c r="H15" s="5" t="s">
        <v>22</v>
      </c>
      <c r="I15" s="10" t="s">
        <v>121</v>
      </c>
      <c r="J15" s="11" t="s">
        <v>116</v>
      </c>
      <c r="K15" s="11" t="s">
        <v>90</v>
      </c>
      <c r="L15" s="23">
        <v>6000000</v>
      </c>
      <c r="M15" s="23">
        <v>0</v>
      </c>
      <c r="N15" s="23">
        <f>L15-O15</f>
        <v>2050000</v>
      </c>
      <c r="O15" s="23">
        <v>3950000</v>
      </c>
      <c r="P15" s="32"/>
      <c r="Q15" s="29"/>
    </row>
    <row r="16" spans="1:20" ht="61.5" customHeight="1" x14ac:dyDescent="0.25">
      <c r="A16" s="46">
        <v>1</v>
      </c>
      <c r="B16" s="45">
        <v>5</v>
      </c>
      <c r="C16" s="44" t="s">
        <v>131</v>
      </c>
      <c r="D16" s="43" t="s">
        <v>132</v>
      </c>
      <c r="E16" s="44" t="s">
        <v>238</v>
      </c>
      <c r="F16" s="17"/>
      <c r="G16" s="4">
        <v>2</v>
      </c>
      <c r="H16" s="5" t="s">
        <v>23</v>
      </c>
      <c r="I16" s="15" t="s">
        <v>150</v>
      </c>
      <c r="J16" s="11" t="s">
        <v>116</v>
      </c>
      <c r="K16" s="13" t="s">
        <v>91</v>
      </c>
      <c r="L16" s="12">
        <v>3500000</v>
      </c>
      <c r="M16" s="23">
        <v>0</v>
      </c>
      <c r="N16" s="23">
        <f t="shared" ref="N16:N28" si="1">L16-O16</f>
        <v>564000</v>
      </c>
      <c r="O16" s="23">
        <v>2936000</v>
      </c>
      <c r="P16" s="33"/>
      <c r="Q16" s="29"/>
    </row>
    <row r="17" spans="1:17" ht="75.75" customHeight="1" x14ac:dyDescent="0.25">
      <c r="A17" s="46">
        <v>1</v>
      </c>
      <c r="B17" s="45">
        <v>5</v>
      </c>
      <c r="C17" s="44" t="s">
        <v>131</v>
      </c>
      <c r="D17" s="43" t="s">
        <v>132</v>
      </c>
      <c r="E17" s="44" t="s">
        <v>239</v>
      </c>
      <c r="F17" s="17"/>
      <c r="G17" s="4">
        <v>3</v>
      </c>
      <c r="H17" s="5" t="s">
        <v>24</v>
      </c>
      <c r="I17" s="15" t="s">
        <v>151</v>
      </c>
      <c r="J17" s="11" t="s">
        <v>116</v>
      </c>
      <c r="K17" s="13" t="s">
        <v>91</v>
      </c>
      <c r="L17" s="12">
        <v>3500000</v>
      </c>
      <c r="M17" s="23">
        <v>0</v>
      </c>
      <c r="N17" s="23">
        <f t="shared" si="1"/>
        <v>564000</v>
      </c>
      <c r="O17" s="23">
        <v>2936000</v>
      </c>
      <c r="P17" s="33"/>
      <c r="Q17" s="29"/>
    </row>
    <row r="18" spans="1:17" ht="65.25" customHeight="1" x14ac:dyDescent="0.25">
      <c r="A18" s="46">
        <v>1</v>
      </c>
      <c r="B18" s="45">
        <v>5</v>
      </c>
      <c r="C18" s="44" t="s">
        <v>131</v>
      </c>
      <c r="D18" s="43" t="s">
        <v>132</v>
      </c>
      <c r="E18" s="44" t="s">
        <v>240</v>
      </c>
      <c r="F18" s="17"/>
      <c r="G18" s="4">
        <v>4</v>
      </c>
      <c r="H18" s="5" t="s">
        <v>25</v>
      </c>
      <c r="I18" s="15" t="s">
        <v>152</v>
      </c>
      <c r="J18" s="11" t="s">
        <v>116</v>
      </c>
      <c r="K18" s="13" t="s">
        <v>91</v>
      </c>
      <c r="L18" s="12">
        <v>3500000</v>
      </c>
      <c r="M18" s="23">
        <v>0</v>
      </c>
      <c r="N18" s="23">
        <f t="shared" si="1"/>
        <v>564000</v>
      </c>
      <c r="O18" s="23">
        <v>2936000</v>
      </c>
      <c r="P18" s="33"/>
      <c r="Q18" s="29"/>
    </row>
    <row r="19" spans="1:17" ht="77.25" customHeight="1" x14ac:dyDescent="0.25">
      <c r="A19" s="46">
        <v>1</v>
      </c>
      <c r="B19" s="45">
        <v>5</v>
      </c>
      <c r="C19" s="44" t="s">
        <v>131</v>
      </c>
      <c r="D19" s="43" t="s">
        <v>132</v>
      </c>
      <c r="E19" s="44" t="s">
        <v>241</v>
      </c>
      <c r="F19" s="17"/>
      <c r="G19" s="4">
        <v>5</v>
      </c>
      <c r="H19" s="5" t="s">
        <v>26</v>
      </c>
      <c r="I19" s="15" t="s">
        <v>153</v>
      </c>
      <c r="J19" s="11" t="s">
        <v>116</v>
      </c>
      <c r="K19" s="13" t="s">
        <v>91</v>
      </c>
      <c r="L19" s="12">
        <v>3500000</v>
      </c>
      <c r="M19" s="23">
        <v>0</v>
      </c>
      <c r="N19" s="23">
        <f t="shared" si="1"/>
        <v>564000</v>
      </c>
      <c r="O19" s="23">
        <v>2936000</v>
      </c>
      <c r="P19" s="33"/>
      <c r="Q19" s="29"/>
    </row>
    <row r="20" spans="1:17" ht="123.75" customHeight="1" x14ac:dyDescent="0.25">
      <c r="A20" s="46">
        <v>1</v>
      </c>
      <c r="B20" s="45">
        <v>5</v>
      </c>
      <c r="C20" s="44" t="s">
        <v>131</v>
      </c>
      <c r="D20" s="43" t="s">
        <v>132</v>
      </c>
      <c r="E20" s="44" t="s">
        <v>242</v>
      </c>
      <c r="F20" s="17"/>
      <c r="G20" s="4">
        <v>6</v>
      </c>
      <c r="H20" s="5" t="s">
        <v>27</v>
      </c>
      <c r="I20" s="10" t="s">
        <v>154</v>
      </c>
      <c r="J20" s="11" t="s">
        <v>116</v>
      </c>
      <c r="K20" s="13" t="s">
        <v>91</v>
      </c>
      <c r="L20" s="12">
        <v>6000000</v>
      </c>
      <c r="M20" s="23">
        <v>0</v>
      </c>
      <c r="N20" s="23">
        <f t="shared" si="1"/>
        <v>2250000</v>
      </c>
      <c r="O20" s="23">
        <v>3750000</v>
      </c>
      <c r="P20" s="33"/>
      <c r="Q20" s="29"/>
    </row>
    <row r="21" spans="1:17" ht="51.75" customHeight="1" x14ac:dyDescent="0.25">
      <c r="A21" s="46">
        <v>1</v>
      </c>
      <c r="B21" s="45">
        <v>5</v>
      </c>
      <c r="C21" s="44" t="s">
        <v>131</v>
      </c>
      <c r="D21" s="43" t="s">
        <v>132</v>
      </c>
      <c r="E21" s="44" t="s">
        <v>243</v>
      </c>
      <c r="F21" s="17"/>
      <c r="G21" s="4">
        <v>7</v>
      </c>
      <c r="H21" s="5" t="s">
        <v>1</v>
      </c>
      <c r="I21" s="10" t="s">
        <v>155</v>
      </c>
      <c r="J21" s="11" t="s">
        <v>116</v>
      </c>
      <c r="K21" s="13" t="s">
        <v>92</v>
      </c>
      <c r="L21" s="12">
        <v>7000000</v>
      </c>
      <c r="M21" s="23">
        <v>1388000</v>
      </c>
      <c r="N21" s="23">
        <v>0</v>
      </c>
      <c r="O21" s="23">
        <f>L21+M21</f>
        <v>8388000</v>
      </c>
      <c r="P21" s="33"/>
      <c r="Q21" s="29"/>
    </row>
    <row r="22" spans="1:17" ht="45.75" customHeight="1" x14ac:dyDescent="0.25">
      <c r="A22" s="46">
        <v>1</v>
      </c>
      <c r="B22" s="45">
        <v>5</v>
      </c>
      <c r="C22" s="44" t="s">
        <v>131</v>
      </c>
      <c r="D22" s="43" t="s">
        <v>135</v>
      </c>
      <c r="E22" s="41"/>
      <c r="F22" s="8" t="s">
        <v>2</v>
      </c>
      <c r="G22" s="299" t="s">
        <v>3</v>
      </c>
      <c r="H22" s="300"/>
      <c r="I22" s="63" t="s">
        <v>221</v>
      </c>
      <c r="J22" s="11"/>
      <c r="K22" s="67">
        <v>1</v>
      </c>
      <c r="L22" s="22">
        <f>SUM(L23:L30)</f>
        <v>1802714072</v>
      </c>
      <c r="M22" s="61">
        <f>SUM(M23:M30)</f>
        <v>0</v>
      </c>
      <c r="N22" s="51">
        <f>SUM(N23:N30)</f>
        <v>59844472</v>
      </c>
      <c r="O22" s="22">
        <f>SUM(O23:O30)</f>
        <v>1742869600</v>
      </c>
      <c r="P22" s="34"/>
      <c r="Q22" s="29"/>
    </row>
    <row r="23" spans="1:17" ht="49.5" customHeight="1" x14ac:dyDescent="0.25">
      <c r="A23" s="46">
        <v>1</v>
      </c>
      <c r="B23" s="45">
        <v>5</v>
      </c>
      <c r="C23" s="44" t="s">
        <v>131</v>
      </c>
      <c r="D23" s="43" t="s">
        <v>135</v>
      </c>
      <c r="E23" s="44" t="s">
        <v>237</v>
      </c>
      <c r="F23" s="17"/>
      <c r="G23" s="4">
        <v>1</v>
      </c>
      <c r="H23" s="5" t="s">
        <v>4</v>
      </c>
      <c r="I23" s="10" t="s">
        <v>156</v>
      </c>
      <c r="J23" s="11" t="s">
        <v>116</v>
      </c>
      <c r="K23" s="13" t="s">
        <v>107</v>
      </c>
      <c r="L23" s="69">
        <v>1781714072</v>
      </c>
      <c r="M23" s="23">
        <v>0</v>
      </c>
      <c r="N23" s="23">
        <f t="shared" si="1"/>
        <v>54494472</v>
      </c>
      <c r="O23" s="23">
        <v>1727219600</v>
      </c>
      <c r="P23" s="33"/>
      <c r="Q23" s="29"/>
    </row>
    <row r="24" spans="1:17" ht="46.5" customHeight="1" x14ac:dyDescent="0.25">
      <c r="A24" s="46">
        <v>1</v>
      </c>
      <c r="B24" s="45">
        <v>5</v>
      </c>
      <c r="C24" s="44" t="s">
        <v>131</v>
      </c>
      <c r="D24" s="43" t="s">
        <v>135</v>
      </c>
      <c r="E24" s="44" t="s">
        <v>238</v>
      </c>
      <c r="F24" s="17"/>
      <c r="G24" s="4">
        <v>2</v>
      </c>
      <c r="H24" s="5" t="s">
        <v>5</v>
      </c>
      <c r="I24" s="5" t="s">
        <v>157</v>
      </c>
      <c r="J24" s="11" t="s">
        <v>116</v>
      </c>
      <c r="K24" s="13" t="s">
        <v>91</v>
      </c>
      <c r="L24" s="12">
        <v>0</v>
      </c>
      <c r="M24" s="23">
        <v>0</v>
      </c>
      <c r="N24" s="23">
        <v>0</v>
      </c>
      <c r="O24" s="23">
        <f t="shared" ref="O24:O30" si="2">L24+M24-N24</f>
        <v>0</v>
      </c>
      <c r="P24" s="33"/>
      <c r="Q24" s="29"/>
    </row>
    <row r="25" spans="1:17" ht="60" x14ac:dyDescent="0.25">
      <c r="A25" s="46">
        <v>1</v>
      </c>
      <c r="B25" s="45">
        <v>5</v>
      </c>
      <c r="C25" s="44" t="s">
        <v>131</v>
      </c>
      <c r="D25" s="43" t="s">
        <v>135</v>
      </c>
      <c r="E25" s="44" t="s">
        <v>239</v>
      </c>
      <c r="F25" s="17"/>
      <c r="G25" s="4">
        <v>3</v>
      </c>
      <c r="H25" s="5" t="s">
        <v>28</v>
      </c>
      <c r="I25" s="10" t="s">
        <v>158</v>
      </c>
      <c r="J25" s="11" t="s">
        <v>116</v>
      </c>
      <c r="K25" s="13" t="s">
        <v>93</v>
      </c>
      <c r="L25" s="12">
        <v>0</v>
      </c>
      <c r="M25" s="23">
        <v>0</v>
      </c>
      <c r="N25" s="23">
        <v>0</v>
      </c>
      <c r="O25" s="23">
        <f t="shared" si="2"/>
        <v>0</v>
      </c>
      <c r="P25" s="33"/>
      <c r="Q25" s="29"/>
    </row>
    <row r="26" spans="1:17" ht="45" x14ac:dyDescent="0.25">
      <c r="A26" s="46">
        <v>1</v>
      </c>
      <c r="B26" s="45">
        <v>5</v>
      </c>
      <c r="C26" s="44" t="s">
        <v>131</v>
      </c>
      <c r="D26" s="43" t="s">
        <v>135</v>
      </c>
      <c r="E26" s="44" t="s">
        <v>240</v>
      </c>
      <c r="F26" s="17"/>
      <c r="G26" s="4">
        <v>4</v>
      </c>
      <c r="H26" s="5" t="s">
        <v>29</v>
      </c>
      <c r="I26" s="10" t="s">
        <v>159</v>
      </c>
      <c r="J26" s="11" t="s">
        <v>116</v>
      </c>
      <c r="K26" s="13" t="s">
        <v>93</v>
      </c>
      <c r="L26" s="12">
        <v>0</v>
      </c>
      <c r="M26" s="23">
        <v>0</v>
      </c>
      <c r="N26" s="23">
        <v>0</v>
      </c>
      <c r="O26" s="23">
        <f t="shared" si="2"/>
        <v>0</v>
      </c>
      <c r="P26" s="33"/>
      <c r="Q26" s="29"/>
    </row>
    <row r="27" spans="1:17" ht="77.25" customHeight="1" x14ac:dyDescent="0.25">
      <c r="A27" s="46">
        <v>1</v>
      </c>
      <c r="B27" s="45">
        <v>5</v>
      </c>
      <c r="C27" s="44" t="s">
        <v>131</v>
      </c>
      <c r="D27" s="43" t="s">
        <v>135</v>
      </c>
      <c r="E27" s="44" t="s">
        <v>241</v>
      </c>
      <c r="F27" s="17"/>
      <c r="G27" s="4">
        <v>5</v>
      </c>
      <c r="H27" s="5" t="s">
        <v>136</v>
      </c>
      <c r="I27" s="10" t="s">
        <v>160</v>
      </c>
      <c r="J27" s="11" t="s">
        <v>116</v>
      </c>
      <c r="K27" s="13" t="s">
        <v>91</v>
      </c>
      <c r="L27" s="12">
        <v>15000000</v>
      </c>
      <c r="M27" s="23">
        <v>0</v>
      </c>
      <c r="N27" s="23">
        <f t="shared" si="1"/>
        <v>3658000</v>
      </c>
      <c r="O27" s="23">
        <v>11342000</v>
      </c>
      <c r="P27" s="33"/>
      <c r="Q27" s="29"/>
    </row>
    <row r="28" spans="1:17" ht="60.75" customHeight="1" x14ac:dyDescent="0.25">
      <c r="A28" s="46">
        <v>1</v>
      </c>
      <c r="B28" s="45">
        <v>5</v>
      </c>
      <c r="C28" s="44" t="s">
        <v>131</v>
      </c>
      <c r="D28" s="43" t="s">
        <v>135</v>
      </c>
      <c r="E28" s="44" t="s">
        <v>242</v>
      </c>
      <c r="F28" s="17"/>
      <c r="G28" s="4">
        <v>6</v>
      </c>
      <c r="H28" s="5" t="s">
        <v>6</v>
      </c>
      <c r="I28" s="10" t="s">
        <v>161</v>
      </c>
      <c r="J28" s="11" t="s">
        <v>116</v>
      </c>
      <c r="K28" s="13" t="s">
        <v>91</v>
      </c>
      <c r="L28" s="12">
        <v>6000000</v>
      </c>
      <c r="M28" s="23">
        <v>0</v>
      </c>
      <c r="N28" s="23">
        <f t="shared" si="1"/>
        <v>1692000</v>
      </c>
      <c r="O28" s="23">
        <v>4308000</v>
      </c>
      <c r="P28" s="33"/>
      <c r="Q28" s="29"/>
    </row>
    <row r="29" spans="1:17" ht="120.75" customHeight="1" x14ac:dyDescent="0.25">
      <c r="A29" s="46">
        <v>1</v>
      </c>
      <c r="B29" s="45">
        <v>5</v>
      </c>
      <c r="C29" s="44" t="s">
        <v>131</v>
      </c>
      <c r="D29" s="43" t="s">
        <v>135</v>
      </c>
      <c r="E29" s="44" t="s">
        <v>243</v>
      </c>
      <c r="F29" s="17"/>
      <c r="G29" s="4">
        <v>7</v>
      </c>
      <c r="H29" s="5" t="s">
        <v>30</v>
      </c>
      <c r="I29" s="10" t="s">
        <v>162</v>
      </c>
      <c r="J29" s="11" t="s">
        <v>116</v>
      </c>
      <c r="K29" s="13" t="s">
        <v>92</v>
      </c>
      <c r="L29" s="12">
        <v>0</v>
      </c>
      <c r="M29" s="23">
        <v>0</v>
      </c>
      <c r="N29" s="23">
        <v>0</v>
      </c>
      <c r="O29" s="23">
        <f t="shared" si="2"/>
        <v>0</v>
      </c>
      <c r="P29" s="33"/>
      <c r="Q29" s="29"/>
    </row>
    <row r="30" spans="1:17" ht="60" x14ac:dyDescent="0.25">
      <c r="A30" s="46">
        <v>1</v>
      </c>
      <c r="B30" s="45">
        <v>5</v>
      </c>
      <c r="C30" s="44" t="s">
        <v>131</v>
      </c>
      <c r="D30" s="43" t="s">
        <v>135</v>
      </c>
      <c r="E30" s="44" t="s">
        <v>244</v>
      </c>
      <c r="F30" s="17"/>
      <c r="G30" s="4">
        <v>8</v>
      </c>
      <c r="H30" s="5" t="s">
        <v>31</v>
      </c>
      <c r="I30" s="10" t="s">
        <v>163</v>
      </c>
      <c r="J30" s="11" t="s">
        <v>116</v>
      </c>
      <c r="K30" s="13" t="s">
        <v>94</v>
      </c>
      <c r="L30" s="12">
        <v>0</v>
      </c>
      <c r="M30" s="23">
        <v>0</v>
      </c>
      <c r="N30" s="23">
        <v>0</v>
      </c>
      <c r="O30" s="23">
        <f t="shared" si="2"/>
        <v>0</v>
      </c>
      <c r="P30" s="33"/>
      <c r="Q30" s="29"/>
    </row>
    <row r="31" spans="1:17" ht="66" customHeight="1" x14ac:dyDescent="0.25">
      <c r="A31" s="46">
        <v>1</v>
      </c>
      <c r="B31" s="45">
        <v>5</v>
      </c>
      <c r="C31" s="44" t="s">
        <v>131</v>
      </c>
      <c r="D31" s="43" t="s">
        <v>137</v>
      </c>
      <c r="E31" s="41"/>
      <c r="F31" s="8" t="s">
        <v>7</v>
      </c>
      <c r="G31" s="299" t="s">
        <v>32</v>
      </c>
      <c r="H31" s="300"/>
      <c r="I31" s="63" t="s">
        <v>222</v>
      </c>
      <c r="J31" s="13"/>
      <c r="K31" s="67">
        <v>1</v>
      </c>
      <c r="L31" s="22">
        <f>SUM(L32:L35)</f>
        <v>10000000</v>
      </c>
      <c r="M31" s="50">
        <f>SUM(M32:M35)</f>
        <v>0</v>
      </c>
      <c r="N31" s="50">
        <f>SUM(N32:N35)</f>
        <v>6000000</v>
      </c>
      <c r="O31" s="22">
        <f>SUM(O32:O35)</f>
        <v>4000000</v>
      </c>
      <c r="P31" s="34"/>
      <c r="Q31" s="29"/>
    </row>
    <row r="32" spans="1:17" ht="65.25" customHeight="1" x14ac:dyDescent="0.25">
      <c r="A32" s="46">
        <v>1</v>
      </c>
      <c r="B32" s="45">
        <v>5</v>
      </c>
      <c r="C32" s="44" t="s">
        <v>131</v>
      </c>
      <c r="D32" s="43" t="s">
        <v>137</v>
      </c>
      <c r="E32" s="44" t="s">
        <v>237</v>
      </c>
      <c r="F32" s="17"/>
      <c r="G32" s="4">
        <v>1</v>
      </c>
      <c r="H32" s="5" t="s">
        <v>33</v>
      </c>
      <c r="I32" s="10" t="s">
        <v>164</v>
      </c>
      <c r="J32" s="11" t="s">
        <v>116</v>
      </c>
      <c r="K32" s="13" t="s">
        <v>90</v>
      </c>
      <c r="L32" s="12">
        <v>0</v>
      </c>
      <c r="M32" s="23">
        <v>0</v>
      </c>
      <c r="N32" s="23">
        <v>0</v>
      </c>
      <c r="O32" s="23">
        <f t="shared" ref="O32:O34" si="3">L32+M32-N32</f>
        <v>0</v>
      </c>
      <c r="P32" s="33"/>
      <c r="Q32" s="29"/>
    </row>
    <row r="33" spans="1:17" ht="53.25" customHeight="1" x14ac:dyDescent="0.25">
      <c r="A33" s="46">
        <v>1</v>
      </c>
      <c r="B33" s="45">
        <v>5</v>
      </c>
      <c r="C33" s="44" t="s">
        <v>131</v>
      </c>
      <c r="D33" s="43" t="s">
        <v>137</v>
      </c>
      <c r="E33" s="44" t="s">
        <v>238</v>
      </c>
      <c r="F33" s="17"/>
      <c r="G33" s="4">
        <v>2</v>
      </c>
      <c r="H33" s="5" t="s">
        <v>34</v>
      </c>
      <c r="I33" s="10" t="s">
        <v>165</v>
      </c>
      <c r="J33" s="11" t="s">
        <v>116</v>
      </c>
      <c r="K33" s="13" t="s">
        <v>95</v>
      </c>
      <c r="L33" s="12">
        <v>0</v>
      </c>
      <c r="M33" s="23">
        <v>0</v>
      </c>
      <c r="N33" s="23">
        <v>0</v>
      </c>
      <c r="O33" s="23">
        <f t="shared" si="3"/>
        <v>0</v>
      </c>
      <c r="P33" s="33"/>
      <c r="Q33" s="29"/>
    </row>
    <row r="34" spans="1:17" ht="75.75" customHeight="1" x14ac:dyDescent="0.25">
      <c r="A34" s="46">
        <v>1</v>
      </c>
      <c r="B34" s="45">
        <v>5</v>
      </c>
      <c r="C34" s="44" t="s">
        <v>131</v>
      </c>
      <c r="D34" s="43" t="s">
        <v>137</v>
      </c>
      <c r="E34" s="44" t="s">
        <v>241</v>
      </c>
      <c r="F34" s="17"/>
      <c r="G34" s="4">
        <v>3</v>
      </c>
      <c r="H34" s="5" t="s">
        <v>35</v>
      </c>
      <c r="I34" s="10" t="s">
        <v>166</v>
      </c>
      <c r="J34" s="11" t="s">
        <v>116</v>
      </c>
      <c r="K34" s="13" t="s">
        <v>92</v>
      </c>
      <c r="L34" s="12">
        <v>0</v>
      </c>
      <c r="M34" s="23">
        <v>0</v>
      </c>
      <c r="N34" s="23">
        <v>0</v>
      </c>
      <c r="O34" s="23">
        <f t="shared" si="3"/>
        <v>0</v>
      </c>
      <c r="P34" s="33"/>
      <c r="Q34" s="29"/>
    </row>
    <row r="35" spans="1:17" ht="45" x14ac:dyDescent="0.25">
      <c r="A35" s="46">
        <v>1</v>
      </c>
      <c r="B35" s="45">
        <v>5</v>
      </c>
      <c r="C35" s="44" t="s">
        <v>131</v>
      </c>
      <c r="D35" s="43" t="s">
        <v>137</v>
      </c>
      <c r="E35" s="44" t="s">
        <v>242</v>
      </c>
      <c r="F35" s="17"/>
      <c r="G35" s="4">
        <v>4</v>
      </c>
      <c r="H35" s="5" t="s">
        <v>36</v>
      </c>
      <c r="I35" s="10" t="s">
        <v>167</v>
      </c>
      <c r="J35" s="11" t="s">
        <v>116</v>
      </c>
      <c r="K35" s="13" t="s">
        <v>93</v>
      </c>
      <c r="L35" s="12">
        <v>10000000</v>
      </c>
      <c r="M35" s="23">
        <v>0</v>
      </c>
      <c r="N35" s="23">
        <f t="shared" ref="N35" si="4">L35-O35</f>
        <v>6000000</v>
      </c>
      <c r="O35" s="23">
        <v>4000000</v>
      </c>
      <c r="P35" s="33"/>
      <c r="Q35" s="29"/>
    </row>
    <row r="36" spans="1:17" ht="45" customHeight="1" x14ac:dyDescent="0.25">
      <c r="A36" s="46">
        <v>1</v>
      </c>
      <c r="B36" s="45">
        <v>5</v>
      </c>
      <c r="C36" s="44" t="s">
        <v>131</v>
      </c>
      <c r="D36" s="43" t="s">
        <v>138</v>
      </c>
      <c r="E36" s="41"/>
      <c r="F36" s="8" t="s">
        <v>15</v>
      </c>
      <c r="G36" s="299" t="s">
        <v>37</v>
      </c>
      <c r="H36" s="300"/>
      <c r="I36" s="63" t="s">
        <v>223</v>
      </c>
      <c r="J36" s="13"/>
      <c r="K36" s="67">
        <v>1</v>
      </c>
      <c r="L36" s="22">
        <f t="shared" ref="L36:O36" si="5">SUM(L37:L40)</f>
        <v>35000000</v>
      </c>
      <c r="M36" s="51">
        <f t="shared" si="5"/>
        <v>0</v>
      </c>
      <c r="N36" s="51">
        <f>SUM(N37:N40)</f>
        <v>35000000</v>
      </c>
      <c r="O36" s="22">
        <f t="shared" si="5"/>
        <v>0</v>
      </c>
      <c r="P36" s="34"/>
      <c r="Q36" s="29"/>
    </row>
    <row r="37" spans="1:17" ht="45" x14ac:dyDescent="0.25">
      <c r="A37" s="46">
        <v>1</v>
      </c>
      <c r="B37" s="45">
        <v>5</v>
      </c>
      <c r="C37" s="44" t="s">
        <v>131</v>
      </c>
      <c r="D37" s="43" t="s">
        <v>138</v>
      </c>
      <c r="E37" s="44" t="s">
        <v>237</v>
      </c>
      <c r="F37" s="17"/>
      <c r="G37" s="4">
        <v>1</v>
      </c>
      <c r="H37" s="5" t="s">
        <v>38</v>
      </c>
      <c r="I37" s="10" t="s">
        <v>168</v>
      </c>
      <c r="J37" s="11" t="s">
        <v>116</v>
      </c>
      <c r="K37" s="13" t="s">
        <v>95</v>
      </c>
      <c r="L37" s="12">
        <v>0</v>
      </c>
      <c r="M37" s="23">
        <v>0</v>
      </c>
      <c r="N37" s="23">
        <v>0</v>
      </c>
      <c r="O37" s="23">
        <v>0</v>
      </c>
      <c r="P37" s="33"/>
      <c r="Q37" s="29"/>
    </row>
    <row r="38" spans="1:17" ht="45" x14ac:dyDescent="0.25">
      <c r="A38" s="46">
        <v>1</v>
      </c>
      <c r="B38" s="45">
        <v>5</v>
      </c>
      <c r="C38" s="44" t="s">
        <v>131</v>
      </c>
      <c r="D38" s="43" t="s">
        <v>138</v>
      </c>
      <c r="E38" s="44" t="s">
        <v>238</v>
      </c>
      <c r="F38" s="17"/>
      <c r="G38" s="4">
        <v>2</v>
      </c>
      <c r="H38" s="5" t="s">
        <v>39</v>
      </c>
      <c r="I38" s="10" t="s">
        <v>169</v>
      </c>
      <c r="J38" s="11" t="s">
        <v>116</v>
      </c>
      <c r="K38" s="13" t="s">
        <v>96</v>
      </c>
      <c r="L38" s="12">
        <v>0</v>
      </c>
      <c r="M38" s="23">
        <v>0</v>
      </c>
      <c r="N38" s="23">
        <v>0</v>
      </c>
      <c r="O38" s="23">
        <v>0</v>
      </c>
      <c r="P38" s="33"/>
      <c r="Q38" s="29"/>
    </row>
    <row r="39" spans="1:17" ht="45" x14ac:dyDescent="0.25">
      <c r="A39" s="46">
        <v>1</v>
      </c>
      <c r="B39" s="45">
        <v>5</v>
      </c>
      <c r="C39" s="44" t="s">
        <v>131</v>
      </c>
      <c r="D39" s="43" t="s">
        <v>138</v>
      </c>
      <c r="E39" s="44" t="s">
        <v>241</v>
      </c>
      <c r="F39" s="17"/>
      <c r="G39" s="4">
        <v>3</v>
      </c>
      <c r="H39" s="5" t="s">
        <v>40</v>
      </c>
      <c r="I39" s="10" t="s">
        <v>170</v>
      </c>
      <c r="J39" s="11" t="s">
        <v>116</v>
      </c>
      <c r="K39" s="13" t="s">
        <v>97</v>
      </c>
      <c r="L39" s="12">
        <v>0</v>
      </c>
      <c r="M39" s="23">
        <v>0</v>
      </c>
      <c r="N39" s="23">
        <v>0</v>
      </c>
      <c r="O39" s="23">
        <v>0</v>
      </c>
      <c r="P39" s="33"/>
      <c r="Q39" s="29"/>
    </row>
    <row r="40" spans="1:17" ht="60" x14ac:dyDescent="0.25">
      <c r="A40" s="46">
        <v>1</v>
      </c>
      <c r="B40" s="45">
        <v>5</v>
      </c>
      <c r="C40" s="44" t="s">
        <v>131</v>
      </c>
      <c r="D40" s="43" t="s">
        <v>138</v>
      </c>
      <c r="E40" s="44" t="s">
        <v>245</v>
      </c>
      <c r="F40" s="17"/>
      <c r="G40" s="4">
        <v>4</v>
      </c>
      <c r="H40" s="5" t="s">
        <v>41</v>
      </c>
      <c r="I40" s="10" t="s">
        <v>171</v>
      </c>
      <c r="J40" s="11" t="s">
        <v>116</v>
      </c>
      <c r="K40" s="13" t="s">
        <v>98</v>
      </c>
      <c r="L40" s="12">
        <v>35000000</v>
      </c>
      <c r="M40" s="23">
        <v>0</v>
      </c>
      <c r="N40" s="23">
        <f t="shared" ref="N40" si="6">L40-O40</f>
        <v>35000000</v>
      </c>
      <c r="O40" s="23">
        <v>0</v>
      </c>
      <c r="P40" s="33"/>
      <c r="Q40" s="29"/>
    </row>
    <row r="41" spans="1:17" ht="45" customHeight="1" x14ac:dyDescent="0.25">
      <c r="A41" s="46">
        <v>1</v>
      </c>
      <c r="B41" s="45">
        <v>5</v>
      </c>
      <c r="C41" s="44" t="s">
        <v>131</v>
      </c>
      <c r="D41" s="43" t="s">
        <v>139</v>
      </c>
      <c r="E41" s="41"/>
      <c r="F41" s="8" t="s">
        <v>42</v>
      </c>
      <c r="G41" s="299" t="s">
        <v>43</v>
      </c>
      <c r="H41" s="300"/>
      <c r="I41" s="63" t="s">
        <v>224</v>
      </c>
      <c r="J41" s="13"/>
      <c r="K41" s="67">
        <v>1</v>
      </c>
      <c r="L41" s="22">
        <f t="shared" ref="L41:O41" si="7">SUM(L42:L50)</f>
        <v>595007000</v>
      </c>
      <c r="M41" s="51">
        <f t="shared" si="7"/>
        <v>0</v>
      </c>
      <c r="N41" s="51">
        <f t="shared" si="7"/>
        <v>481922000</v>
      </c>
      <c r="O41" s="22">
        <f t="shared" si="7"/>
        <v>113085000</v>
      </c>
      <c r="P41" s="34"/>
      <c r="Q41" s="29"/>
    </row>
    <row r="42" spans="1:17" ht="64.5" customHeight="1" x14ac:dyDescent="0.25">
      <c r="A42" s="46">
        <v>1</v>
      </c>
      <c r="B42" s="45">
        <v>5</v>
      </c>
      <c r="C42" s="44" t="s">
        <v>131</v>
      </c>
      <c r="D42" s="43" t="s">
        <v>139</v>
      </c>
      <c r="E42" s="44" t="s">
        <v>237</v>
      </c>
      <c r="F42" s="17"/>
      <c r="G42" s="4">
        <v>1</v>
      </c>
      <c r="H42" s="5" t="s">
        <v>10</v>
      </c>
      <c r="I42" s="10" t="s">
        <v>172</v>
      </c>
      <c r="J42" s="11" t="s">
        <v>116</v>
      </c>
      <c r="K42" s="13" t="s">
        <v>99</v>
      </c>
      <c r="L42" s="12">
        <v>24975000</v>
      </c>
      <c r="M42" s="23">
        <v>0</v>
      </c>
      <c r="N42" s="23">
        <f t="shared" ref="N42" si="8">L42-O42</f>
        <v>20890000</v>
      </c>
      <c r="O42" s="23">
        <v>4085000</v>
      </c>
      <c r="P42" s="33"/>
      <c r="Q42" s="29"/>
    </row>
    <row r="43" spans="1:17" ht="48" customHeight="1" x14ac:dyDescent="0.25">
      <c r="A43" s="46">
        <v>1</v>
      </c>
      <c r="B43" s="45">
        <v>5</v>
      </c>
      <c r="C43" s="44" t="s">
        <v>131</v>
      </c>
      <c r="D43" s="43" t="s">
        <v>139</v>
      </c>
      <c r="E43" s="44" t="s">
        <v>238</v>
      </c>
      <c r="F43" s="17"/>
      <c r="G43" s="4">
        <v>2</v>
      </c>
      <c r="H43" s="5" t="s">
        <v>11</v>
      </c>
      <c r="I43" s="10" t="s">
        <v>173</v>
      </c>
      <c r="J43" s="11" t="s">
        <v>116</v>
      </c>
      <c r="K43" s="13" t="s">
        <v>99</v>
      </c>
      <c r="L43" s="12">
        <v>0</v>
      </c>
      <c r="M43" s="23">
        <v>0</v>
      </c>
      <c r="N43" s="23">
        <v>0</v>
      </c>
      <c r="O43" s="23">
        <f t="shared" ref="O43:O50" si="9">L43+M43-N43</f>
        <v>0</v>
      </c>
      <c r="P43" s="33"/>
      <c r="Q43" s="29"/>
    </row>
    <row r="44" spans="1:17" ht="48.75" customHeight="1" x14ac:dyDescent="0.25">
      <c r="A44" s="46">
        <v>1</v>
      </c>
      <c r="B44" s="45">
        <v>5</v>
      </c>
      <c r="C44" s="44" t="s">
        <v>131</v>
      </c>
      <c r="D44" s="43" t="s">
        <v>139</v>
      </c>
      <c r="E44" s="44" t="s">
        <v>239</v>
      </c>
      <c r="F44" s="17"/>
      <c r="G44" s="4">
        <v>3</v>
      </c>
      <c r="H44" s="5" t="s">
        <v>12</v>
      </c>
      <c r="I44" s="5" t="s">
        <v>174</v>
      </c>
      <c r="J44" s="11" t="s">
        <v>116</v>
      </c>
      <c r="K44" s="13" t="s">
        <v>99</v>
      </c>
      <c r="L44" s="12">
        <v>0</v>
      </c>
      <c r="M44" s="23">
        <v>0</v>
      </c>
      <c r="N44" s="23">
        <v>0</v>
      </c>
      <c r="O44" s="23">
        <f t="shared" si="9"/>
        <v>0</v>
      </c>
      <c r="P44" s="33"/>
      <c r="Q44" s="29"/>
    </row>
    <row r="45" spans="1:17" ht="47.25" customHeight="1" x14ac:dyDescent="0.25">
      <c r="A45" s="46">
        <v>1</v>
      </c>
      <c r="B45" s="45">
        <v>5</v>
      </c>
      <c r="C45" s="44" t="s">
        <v>131</v>
      </c>
      <c r="D45" s="43" t="s">
        <v>139</v>
      </c>
      <c r="E45" s="44" t="s">
        <v>240</v>
      </c>
      <c r="F45" s="17"/>
      <c r="G45" s="4">
        <v>4</v>
      </c>
      <c r="H45" s="5" t="s">
        <v>14</v>
      </c>
      <c r="I45" s="10" t="s">
        <v>175</v>
      </c>
      <c r="J45" s="11" t="s">
        <v>116</v>
      </c>
      <c r="K45" s="13" t="s">
        <v>99</v>
      </c>
      <c r="L45" s="12">
        <v>0</v>
      </c>
      <c r="M45" s="23">
        <v>0</v>
      </c>
      <c r="N45" s="23">
        <v>0</v>
      </c>
      <c r="O45" s="23">
        <f t="shared" si="9"/>
        <v>0</v>
      </c>
      <c r="P45" s="33"/>
      <c r="Q45" s="29"/>
    </row>
    <row r="46" spans="1:17" ht="52.5" customHeight="1" x14ac:dyDescent="0.25">
      <c r="A46" s="46">
        <v>1</v>
      </c>
      <c r="B46" s="45">
        <v>5</v>
      </c>
      <c r="C46" s="44" t="s">
        <v>131</v>
      </c>
      <c r="D46" s="43" t="s">
        <v>139</v>
      </c>
      <c r="E46" s="44" t="s">
        <v>241</v>
      </c>
      <c r="F46" s="17"/>
      <c r="G46" s="4">
        <v>5</v>
      </c>
      <c r="H46" s="5" t="s">
        <v>9</v>
      </c>
      <c r="I46" s="10" t="s">
        <v>176</v>
      </c>
      <c r="J46" s="11" t="s">
        <v>116</v>
      </c>
      <c r="K46" s="13" t="s">
        <v>99</v>
      </c>
      <c r="L46" s="12">
        <v>15000000</v>
      </c>
      <c r="M46" s="23">
        <v>0</v>
      </c>
      <c r="N46" s="23">
        <f t="shared" ref="N46:N47" si="10">L46-O46</f>
        <v>11000000</v>
      </c>
      <c r="O46" s="23">
        <v>4000000</v>
      </c>
      <c r="P46" s="33"/>
      <c r="Q46" s="29"/>
    </row>
    <row r="47" spans="1:17" ht="60" customHeight="1" x14ac:dyDescent="0.25">
      <c r="A47" s="46">
        <v>1</v>
      </c>
      <c r="B47" s="45">
        <v>5</v>
      </c>
      <c r="C47" s="44" t="s">
        <v>131</v>
      </c>
      <c r="D47" s="43" t="s">
        <v>139</v>
      </c>
      <c r="E47" s="44" t="s">
        <v>242</v>
      </c>
      <c r="F47" s="17"/>
      <c r="G47" s="4">
        <v>6</v>
      </c>
      <c r="H47" s="5" t="s">
        <v>13</v>
      </c>
      <c r="I47" s="10" t="s">
        <v>177</v>
      </c>
      <c r="J47" s="11" t="s">
        <v>116</v>
      </c>
      <c r="K47" s="13" t="s">
        <v>99</v>
      </c>
      <c r="L47" s="12">
        <v>13500000</v>
      </c>
      <c r="M47" s="23">
        <v>0</v>
      </c>
      <c r="N47" s="23">
        <f t="shared" si="10"/>
        <v>8500000</v>
      </c>
      <c r="O47" s="23">
        <v>5000000</v>
      </c>
      <c r="P47" s="33"/>
      <c r="Q47" s="29"/>
    </row>
    <row r="48" spans="1:17" ht="48" customHeight="1" x14ac:dyDescent="0.25">
      <c r="A48" s="46">
        <v>1</v>
      </c>
      <c r="B48" s="45">
        <v>5</v>
      </c>
      <c r="C48" s="44" t="s">
        <v>131</v>
      </c>
      <c r="D48" s="43" t="s">
        <v>139</v>
      </c>
      <c r="E48" s="44" t="s">
        <v>244</v>
      </c>
      <c r="F48" s="17"/>
      <c r="G48" s="4">
        <v>7</v>
      </c>
      <c r="H48" s="5" t="s">
        <v>44</v>
      </c>
      <c r="I48" s="10" t="s">
        <v>178</v>
      </c>
      <c r="J48" s="11" t="s">
        <v>116</v>
      </c>
      <c r="K48" s="13" t="s">
        <v>99</v>
      </c>
      <c r="L48" s="12">
        <v>0</v>
      </c>
      <c r="M48" s="23">
        <v>0</v>
      </c>
      <c r="N48" s="23">
        <v>0</v>
      </c>
      <c r="O48" s="23">
        <f t="shared" si="9"/>
        <v>0</v>
      </c>
      <c r="P48" s="33"/>
      <c r="Q48" s="29"/>
    </row>
    <row r="49" spans="1:17" ht="62.25" customHeight="1" x14ac:dyDescent="0.25">
      <c r="A49" s="46">
        <v>1</v>
      </c>
      <c r="B49" s="45">
        <v>5</v>
      </c>
      <c r="C49" s="44" t="s">
        <v>131</v>
      </c>
      <c r="D49" s="43" t="s">
        <v>139</v>
      </c>
      <c r="E49" s="44" t="s">
        <v>245</v>
      </c>
      <c r="F49" s="17"/>
      <c r="G49" s="4">
        <v>8</v>
      </c>
      <c r="H49" s="5" t="s">
        <v>45</v>
      </c>
      <c r="I49" s="10" t="s">
        <v>179</v>
      </c>
      <c r="J49" s="11" t="s">
        <v>116</v>
      </c>
      <c r="K49" s="13" t="s">
        <v>99</v>
      </c>
      <c r="L49" s="12">
        <v>541532000</v>
      </c>
      <c r="M49" s="23">
        <v>0</v>
      </c>
      <c r="N49" s="23">
        <f t="shared" ref="N49" si="11">L49-O49</f>
        <v>441532000</v>
      </c>
      <c r="O49" s="23">
        <v>100000000</v>
      </c>
      <c r="P49" s="33"/>
      <c r="Q49" s="29"/>
    </row>
    <row r="50" spans="1:17" ht="59.25" customHeight="1" x14ac:dyDescent="0.25">
      <c r="A50" s="46">
        <v>1</v>
      </c>
      <c r="B50" s="45">
        <v>5</v>
      </c>
      <c r="C50" s="44" t="s">
        <v>131</v>
      </c>
      <c r="D50" s="43" t="s">
        <v>139</v>
      </c>
      <c r="E50" s="44" t="s">
        <v>246</v>
      </c>
      <c r="F50" s="17"/>
      <c r="G50" s="4">
        <v>9</v>
      </c>
      <c r="H50" s="5" t="s">
        <v>46</v>
      </c>
      <c r="I50" s="10" t="s">
        <v>180</v>
      </c>
      <c r="J50" s="11" t="s">
        <v>116</v>
      </c>
      <c r="K50" s="13" t="s">
        <v>99</v>
      </c>
      <c r="L50" s="12">
        <v>0</v>
      </c>
      <c r="M50" s="23">
        <v>0</v>
      </c>
      <c r="N50" s="23">
        <v>0</v>
      </c>
      <c r="O50" s="23">
        <f t="shared" si="9"/>
        <v>0</v>
      </c>
      <c r="P50" s="33"/>
      <c r="Q50" s="29"/>
    </row>
    <row r="51" spans="1:17" ht="63" customHeight="1" x14ac:dyDescent="0.25">
      <c r="A51" s="46">
        <v>1</v>
      </c>
      <c r="B51" s="45">
        <v>5</v>
      </c>
      <c r="C51" s="44" t="s">
        <v>131</v>
      </c>
      <c r="D51" s="43" t="s">
        <v>140</v>
      </c>
      <c r="E51" s="41"/>
      <c r="F51" s="8" t="s">
        <v>47</v>
      </c>
      <c r="G51" s="299" t="s">
        <v>48</v>
      </c>
      <c r="H51" s="300"/>
      <c r="I51" s="63" t="s">
        <v>225</v>
      </c>
      <c r="J51" s="13"/>
      <c r="K51" s="67">
        <v>1</v>
      </c>
      <c r="L51" s="22">
        <f t="shared" ref="L51:N51" si="12">SUM(L52:L59)</f>
        <v>90000000</v>
      </c>
      <c r="M51" s="51">
        <f t="shared" si="12"/>
        <v>0</v>
      </c>
      <c r="N51" s="51">
        <f t="shared" si="12"/>
        <v>69400000</v>
      </c>
      <c r="O51" s="22">
        <f>SUM(O52:O59)</f>
        <v>20600000</v>
      </c>
      <c r="P51" s="34"/>
      <c r="Q51" s="29"/>
    </row>
    <row r="52" spans="1:17" ht="60" x14ac:dyDescent="0.25">
      <c r="A52" s="46">
        <v>1</v>
      </c>
      <c r="B52" s="45">
        <v>5</v>
      </c>
      <c r="C52" s="44" t="s">
        <v>131</v>
      </c>
      <c r="D52" s="43" t="s">
        <v>140</v>
      </c>
      <c r="E52" s="44" t="s">
        <v>237</v>
      </c>
      <c r="F52" s="17"/>
      <c r="G52" s="4">
        <v>1</v>
      </c>
      <c r="H52" s="5" t="s">
        <v>49</v>
      </c>
      <c r="I52" s="10" t="s">
        <v>181</v>
      </c>
      <c r="J52" s="11" t="s">
        <v>116</v>
      </c>
      <c r="K52" s="13" t="s">
        <v>100</v>
      </c>
      <c r="L52" s="12">
        <v>0</v>
      </c>
      <c r="M52" s="23">
        <v>0</v>
      </c>
      <c r="N52" s="23">
        <v>0</v>
      </c>
      <c r="O52" s="23">
        <f t="shared" ref="O52:O59" si="13">L52+M52-N52</f>
        <v>0</v>
      </c>
      <c r="P52" s="33"/>
      <c r="Q52" s="29"/>
    </row>
    <row r="53" spans="1:17" ht="45" x14ac:dyDescent="0.25">
      <c r="A53" s="46">
        <v>1</v>
      </c>
      <c r="B53" s="45">
        <v>5</v>
      </c>
      <c r="C53" s="44" t="s">
        <v>131</v>
      </c>
      <c r="D53" s="43" t="s">
        <v>140</v>
      </c>
      <c r="E53" s="44" t="s">
        <v>238</v>
      </c>
      <c r="F53" s="17"/>
      <c r="G53" s="4">
        <v>2</v>
      </c>
      <c r="H53" s="5" t="s">
        <v>50</v>
      </c>
      <c r="I53" s="10" t="s">
        <v>182</v>
      </c>
      <c r="J53" s="11" t="s">
        <v>116</v>
      </c>
      <c r="K53" s="13" t="s">
        <v>100</v>
      </c>
      <c r="L53" s="12">
        <v>0</v>
      </c>
      <c r="M53" s="23">
        <v>0</v>
      </c>
      <c r="N53" s="23">
        <v>0</v>
      </c>
      <c r="O53" s="23">
        <f t="shared" si="13"/>
        <v>0</v>
      </c>
      <c r="P53" s="33"/>
      <c r="Q53" s="29"/>
    </row>
    <row r="54" spans="1:17" ht="47.25" customHeight="1" x14ac:dyDescent="0.25">
      <c r="A54" s="46">
        <v>1</v>
      </c>
      <c r="B54" s="45">
        <v>5</v>
      </c>
      <c r="C54" s="44" t="s">
        <v>131</v>
      </c>
      <c r="D54" s="43" t="s">
        <v>140</v>
      </c>
      <c r="E54" s="44" t="s">
        <v>241</v>
      </c>
      <c r="F54" s="17"/>
      <c r="G54" s="4">
        <v>3</v>
      </c>
      <c r="H54" s="5" t="s">
        <v>51</v>
      </c>
      <c r="I54" s="10" t="s">
        <v>183</v>
      </c>
      <c r="J54" s="11" t="s">
        <v>116</v>
      </c>
      <c r="K54" s="13" t="s">
        <v>100</v>
      </c>
      <c r="L54" s="12">
        <v>20000000</v>
      </c>
      <c r="M54" s="23">
        <v>0</v>
      </c>
      <c r="N54" s="23">
        <f t="shared" ref="N54:N55" si="14">L54-O54</f>
        <v>10400000</v>
      </c>
      <c r="O54" s="23">
        <v>9600000</v>
      </c>
      <c r="P54" s="33"/>
      <c r="Q54" s="29"/>
    </row>
    <row r="55" spans="1:17" ht="49.5" customHeight="1" x14ac:dyDescent="0.25">
      <c r="A55" s="46">
        <v>1</v>
      </c>
      <c r="B55" s="45">
        <v>5</v>
      </c>
      <c r="C55" s="44" t="s">
        <v>131</v>
      </c>
      <c r="D55" s="43" t="s">
        <v>140</v>
      </c>
      <c r="E55" s="44" t="s">
        <v>242</v>
      </c>
      <c r="F55" s="17"/>
      <c r="G55" s="4">
        <v>4</v>
      </c>
      <c r="H55" s="5" t="s">
        <v>52</v>
      </c>
      <c r="I55" s="10" t="s">
        <v>184</v>
      </c>
      <c r="J55" s="11" t="s">
        <v>116</v>
      </c>
      <c r="K55" s="13" t="s">
        <v>101</v>
      </c>
      <c r="L55" s="12">
        <v>70000000</v>
      </c>
      <c r="M55" s="23">
        <v>0</v>
      </c>
      <c r="N55" s="23">
        <f t="shared" si="14"/>
        <v>59000000</v>
      </c>
      <c r="O55" s="23">
        <v>11000000</v>
      </c>
      <c r="P55" s="37"/>
      <c r="Q55" s="5"/>
    </row>
    <row r="56" spans="1:17" ht="46.5" customHeight="1" x14ac:dyDescent="0.25">
      <c r="A56" s="46">
        <v>1</v>
      </c>
      <c r="B56" s="45">
        <v>5</v>
      </c>
      <c r="C56" s="44" t="s">
        <v>131</v>
      </c>
      <c r="D56" s="43" t="s">
        <v>140</v>
      </c>
      <c r="E56" s="44" t="s">
        <v>243</v>
      </c>
      <c r="F56" s="17"/>
      <c r="G56" s="4">
        <v>5</v>
      </c>
      <c r="H56" s="5" t="s">
        <v>53</v>
      </c>
      <c r="I56" s="10" t="s">
        <v>185</v>
      </c>
      <c r="J56" s="11" t="s">
        <v>116</v>
      </c>
      <c r="K56" s="13" t="s">
        <v>100</v>
      </c>
      <c r="L56" s="12">
        <v>0</v>
      </c>
      <c r="M56" s="23">
        <v>0</v>
      </c>
      <c r="N56" s="23">
        <v>0</v>
      </c>
      <c r="O56" s="23">
        <f t="shared" si="13"/>
        <v>0</v>
      </c>
      <c r="P56" s="33"/>
      <c r="Q56" s="29"/>
    </row>
    <row r="57" spans="1:17" ht="45" x14ac:dyDescent="0.25">
      <c r="A57" s="46">
        <v>1</v>
      </c>
      <c r="B57" s="45">
        <v>5</v>
      </c>
      <c r="C57" s="44" t="s">
        <v>131</v>
      </c>
      <c r="D57" s="43" t="s">
        <v>140</v>
      </c>
      <c r="E57" s="44" t="s">
        <v>245</v>
      </c>
      <c r="F57" s="17"/>
      <c r="G57" s="4">
        <v>6</v>
      </c>
      <c r="H57" s="5" t="s">
        <v>54</v>
      </c>
      <c r="I57" s="10" t="s">
        <v>186</v>
      </c>
      <c r="J57" s="11" t="s">
        <v>116</v>
      </c>
      <c r="K57" s="13" t="s">
        <v>100</v>
      </c>
      <c r="L57" s="12">
        <v>0</v>
      </c>
      <c r="M57" s="23">
        <v>0</v>
      </c>
      <c r="N57" s="23">
        <v>0</v>
      </c>
      <c r="O57" s="23">
        <f t="shared" si="13"/>
        <v>0</v>
      </c>
      <c r="P57" s="33"/>
      <c r="Q57" s="29"/>
    </row>
    <row r="58" spans="1:17" ht="59.25" customHeight="1" x14ac:dyDescent="0.25">
      <c r="A58" s="46">
        <v>1</v>
      </c>
      <c r="B58" s="45">
        <v>5</v>
      </c>
      <c r="C58" s="44" t="s">
        <v>131</v>
      </c>
      <c r="D58" s="43" t="s">
        <v>140</v>
      </c>
      <c r="E58" s="44" t="s">
        <v>247</v>
      </c>
      <c r="F58" s="17"/>
      <c r="G58" s="4">
        <v>7</v>
      </c>
      <c r="H58" s="5" t="s">
        <v>55</v>
      </c>
      <c r="I58" s="10" t="s">
        <v>187</v>
      </c>
      <c r="J58" s="11" t="s">
        <v>116</v>
      </c>
      <c r="K58" s="13" t="s">
        <v>100</v>
      </c>
      <c r="L58" s="12">
        <v>0</v>
      </c>
      <c r="M58" s="23">
        <v>0</v>
      </c>
      <c r="N58" s="23">
        <v>0</v>
      </c>
      <c r="O58" s="23">
        <f t="shared" si="13"/>
        <v>0</v>
      </c>
      <c r="P58" s="33"/>
      <c r="Q58" s="29"/>
    </row>
    <row r="59" spans="1:17" ht="60" x14ac:dyDescent="0.25">
      <c r="A59" s="46">
        <v>1</v>
      </c>
      <c r="B59" s="45">
        <v>5</v>
      </c>
      <c r="C59" s="44" t="s">
        <v>131</v>
      </c>
      <c r="D59" s="43" t="s">
        <v>140</v>
      </c>
      <c r="E59" s="44" t="s">
        <v>246</v>
      </c>
      <c r="F59" s="17"/>
      <c r="G59" s="4">
        <v>8</v>
      </c>
      <c r="H59" s="5" t="s">
        <v>56</v>
      </c>
      <c r="I59" s="10" t="s">
        <v>188</v>
      </c>
      <c r="J59" s="11" t="s">
        <v>116</v>
      </c>
      <c r="K59" s="13" t="s">
        <v>100</v>
      </c>
      <c r="L59" s="12">
        <v>0</v>
      </c>
      <c r="M59" s="23">
        <v>0</v>
      </c>
      <c r="N59" s="23">
        <v>0</v>
      </c>
      <c r="O59" s="23">
        <f t="shared" si="13"/>
        <v>0</v>
      </c>
      <c r="P59" s="33"/>
      <c r="Q59" s="29"/>
    </row>
    <row r="60" spans="1:17" ht="45.75" customHeight="1" x14ac:dyDescent="0.25">
      <c r="A60" s="46">
        <v>1</v>
      </c>
      <c r="B60" s="45">
        <v>5</v>
      </c>
      <c r="C60" s="44" t="s">
        <v>131</v>
      </c>
      <c r="D60" s="43" t="s">
        <v>141</v>
      </c>
      <c r="E60" s="45"/>
      <c r="F60" s="8" t="s">
        <v>57</v>
      </c>
      <c r="G60" s="299" t="s">
        <v>58</v>
      </c>
      <c r="H60" s="300"/>
      <c r="I60" s="63" t="s">
        <v>226</v>
      </c>
      <c r="J60" s="13"/>
      <c r="K60" s="67">
        <v>1</v>
      </c>
      <c r="L60" s="22">
        <f t="shared" ref="L60:O60" si="15">SUM(L61:L63)</f>
        <v>363038000</v>
      </c>
      <c r="M60" s="50">
        <f t="shared" si="15"/>
        <v>162614000</v>
      </c>
      <c r="N60" s="51">
        <f>SUM(N61:N63)</f>
        <v>104060000</v>
      </c>
      <c r="O60" s="22">
        <f t="shared" si="15"/>
        <v>421592000</v>
      </c>
      <c r="P60" s="34"/>
      <c r="Q60" s="29"/>
    </row>
    <row r="61" spans="1:17" ht="45.75" customHeight="1" x14ac:dyDescent="0.25">
      <c r="A61" s="46">
        <v>1</v>
      </c>
      <c r="B61" s="45">
        <v>5</v>
      </c>
      <c r="C61" s="44" t="s">
        <v>131</v>
      </c>
      <c r="D61" s="43" t="s">
        <v>141</v>
      </c>
      <c r="E61" s="44" t="s">
        <v>237</v>
      </c>
      <c r="F61" s="17"/>
      <c r="G61" s="4">
        <v>1</v>
      </c>
      <c r="H61" s="5" t="s">
        <v>8</v>
      </c>
      <c r="I61" s="5" t="s">
        <v>189</v>
      </c>
      <c r="J61" s="11" t="s">
        <v>116</v>
      </c>
      <c r="K61" s="13" t="s">
        <v>99</v>
      </c>
      <c r="L61" s="12">
        <v>8000000</v>
      </c>
      <c r="M61" s="23">
        <v>0</v>
      </c>
      <c r="N61" s="23">
        <f t="shared" ref="N61:N69" si="16">L61-O61</f>
        <v>8000000</v>
      </c>
      <c r="O61" s="23">
        <v>0</v>
      </c>
      <c r="P61" s="33"/>
      <c r="Q61" s="29"/>
    </row>
    <row r="62" spans="1:17" ht="75" x14ac:dyDescent="0.25">
      <c r="A62" s="46">
        <v>1</v>
      </c>
      <c r="B62" s="45">
        <v>5</v>
      </c>
      <c r="C62" s="44" t="s">
        <v>131</v>
      </c>
      <c r="D62" s="43" t="s">
        <v>141</v>
      </c>
      <c r="E62" s="44" t="s">
        <v>238</v>
      </c>
      <c r="F62" s="17"/>
      <c r="G62" s="4">
        <v>2</v>
      </c>
      <c r="H62" s="5" t="s">
        <v>59</v>
      </c>
      <c r="I62" s="5" t="s">
        <v>190</v>
      </c>
      <c r="J62" s="11" t="s">
        <v>116</v>
      </c>
      <c r="K62" s="13" t="s">
        <v>102</v>
      </c>
      <c r="L62" s="12">
        <v>150000000</v>
      </c>
      <c r="M62" s="23">
        <v>0</v>
      </c>
      <c r="N62" s="23">
        <f t="shared" si="16"/>
        <v>96060000</v>
      </c>
      <c r="O62" s="23">
        <v>53940000</v>
      </c>
      <c r="P62" s="33"/>
      <c r="Q62" s="29"/>
    </row>
    <row r="63" spans="1:17" ht="46.5" customHeight="1" x14ac:dyDescent="0.25">
      <c r="A63" s="46">
        <v>1</v>
      </c>
      <c r="B63" s="45">
        <v>5</v>
      </c>
      <c r="C63" s="44" t="s">
        <v>131</v>
      </c>
      <c r="D63" s="43" t="s">
        <v>141</v>
      </c>
      <c r="E63" s="44" t="s">
        <v>240</v>
      </c>
      <c r="F63" s="17"/>
      <c r="G63" s="4">
        <v>3</v>
      </c>
      <c r="H63" s="5" t="s">
        <v>60</v>
      </c>
      <c r="I63" s="5" t="s">
        <v>191</v>
      </c>
      <c r="J63" s="11" t="s">
        <v>116</v>
      </c>
      <c r="K63" s="13" t="s">
        <v>99</v>
      </c>
      <c r="L63" s="12">
        <v>205038000</v>
      </c>
      <c r="M63" s="23">
        <v>162614000</v>
      </c>
      <c r="N63" s="23">
        <v>0</v>
      </c>
      <c r="O63" s="23">
        <f>L63+M63</f>
        <v>367652000</v>
      </c>
      <c r="P63" s="33"/>
      <c r="Q63" s="29"/>
    </row>
    <row r="64" spans="1:17" ht="62.25" customHeight="1" x14ac:dyDescent="0.25">
      <c r="A64" s="46">
        <v>1</v>
      </c>
      <c r="B64" s="45">
        <v>5</v>
      </c>
      <c r="C64" s="44" t="s">
        <v>131</v>
      </c>
      <c r="D64" s="43" t="s">
        <v>142</v>
      </c>
      <c r="E64" s="41"/>
      <c r="F64" s="8" t="s">
        <v>61</v>
      </c>
      <c r="G64" s="299" t="s">
        <v>117</v>
      </c>
      <c r="H64" s="300"/>
      <c r="I64" s="63" t="s">
        <v>227</v>
      </c>
      <c r="J64" s="13"/>
      <c r="K64" s="67">
        <v>1</v>
      </c>
      <c r="L64" s="22">
        <f t="shared" ref="L64:O64" si="17">SUM(L65:L70)</f>
        <v>335731000</v>
      </c>
      <c r="M64" s="51">
        <f t="shared" si="17"/>
        <v>0</v>
      </c>
      <c r="N64" s="51">
        <f t="shared" si="17"/>
        <v>206290000</v>
      </c>
      <c r="O64" s="22">
        <f t="shared" si="17"/>
        <v>129441000</v>
      </c>
      <c r="P64" s="34"/>
      <c r="Q64" s="29"/>
    </row>
    <row r="65" spans="1:17" ht="75" x14ac:dyDescent="0.25">
      <c r="A65" s="46">
        <v>1</v>
      </c>
      <c r="B65" s="45">
        <v>5</v>
      </c>
      <c r="C65" s="44" t="s">
        <v>131</v>
      </c>
      <c r="D65" s="43" t="s">
        <v>142</v>
      </c>
      <c r="E65" s="44" t="s">
        <v>237</v>
      </c>
      <c r="F65" s="17"/>
      <c r="G65" s="4">
        <v>1</v>
      </c>
      <c r="H65" s="5" t="s">
        <v>62</v>
      </c>
      <c r="I65" s="10" t="s">
        <v>192</v>
      </c>
      <c r="J65" s="11" t="s">
        <v>116</v>
      </c>
      <c r="K65" s="13" t="s">
        <v>100</v>
      </c>
      <c r="L65" s="12">
        <v>40950000</v>
      </c>
      <c r="M65" s="23">
        <v>0</v>
      </c>
      <c r="N65" s="23">
        <f t="shared" si="16"/>
        <v>2320000</v>
      </c>
      <c r="O65" s="23">
        <v>38630000</v>
      </c>
      <c r="P65" s="33"/>
      <c r="Q65" s="29"/>
    </row>
    <row r="66" spans="1:17" ht="75" x14ac:dyDescent="0.25">
      <c r="A66" s="46">
        <v>1</v>
      </c>
      <c r="B66" s="45">
        <v>5</v>
      </c>
      <c r="C66" s="44" t="s">
        <v>131</v>
      </c>
      <c r="D66" s="43" t="s">
        <v>142</v>
      </c>
      <c r="E66" s="44" t="s">
        <v>238</v>
      </c>
      <c r="F66" s="17"/>
      <c r="G66" s="4">
        <v>2</v>
      </c>
      <c r="H66" s="5" t="s">
        <v>63</v>
      </c>
      <c r="I66" s="10" t="s">
        <v>193</v>
      </c>
      <c r="J66" s="11" t="s">
        <v>116</v>
      </c>
      <c r="K66" s="13" t="s">
        <v>103</v>
      </c>
      <c r="L66" s="12">
        <v>194690000</v>
      </c>
      <c r="M66" s="23">
        <v>0</v>
      </c>
      <c r="N66" s="23">
        <f t="shared" si="16"/>
        <v>124430000</v>
      </c>
      <c r="O66" s="23">
        <v>70260000</v>
      </c>
      <c r="P66" s="33"/>
      <c r="Q66" s="29"/>
    </row>
    <row r="67" spans="1:17" ht="49.5" customHeight="1" x14ac:dyDescent="0.25">
      <c r="A67" s="46">
        <v>1</v>
      </c>
      <c r="B67" s="45">
        <v>5</v>
      </c>
      <c r="C67" s="44" t="s">
        <v>131</v>
      </c>
      <c r="D67" s="43" t="s">
        <v>142</v>
      </c>
      <c r="E67" s="44" t="s">
        <v>242</v>
      </c>
      <c r="F67" s="17"/>
      <c r="G67" s="4">
        <v>3</v>
      </c>
      <c r="H67" s="5" t="s">
        <v>64</v>
      </c>
      <c r="I67" s="10" t="s">
        <v>194</v>
      </c>
      <c r="J67" s="11" t="s">
        <v>116</v>
      </c>
      <c r="K67" s="13" t="s">
        <v>99</v>
      </c>
      <c r="L67" s="12">
        <v>17190000</v>
      </c>
      <c r="M67" s="23">
        <v>0</v>
      </c>
      <c r="N67" s="23">
        <f t="shared" si="16"/>
        <v>6660000</v>
      </c>
      <c r="O67" s="23">
        <v>10530000</v>
      </c>
      <c r="P67" s="33"/>
      <c r="Q67" s="29"/>
    </row>
    <row r="68" spans="1:17" ht="47.25" customHeight="1" x14ac:dyDescent="0.25">
      <c r="A68" s="46">
        <v>1</v>
      </c>
      <c r="B68" s="45">
        <v>5</v>
      </c>
      <c r="C68" s="44" t="s">
        <v>131</v>
      </c>
      <c r="D68" s="43" t="s">
        <v>142</v>
      </c>
      <c r="E68" s="44" t="s">
        <v>243</v>
      </c>
      <c r="F68" s="17"/>
      <c r="G68" s="4">
        <v>4</v>
      </c>
      <c r="H68" s="5" t="s">
        <v>65</v>
      </c>
      <c r="I68" s="10" t="s">
        <v>195</v>
      </c>
      <c r="J68" s="11" t="s">
        <v>116</v>
      </c>
      <c r="K68" s="13" t="s">
        <v>99</v>
      </c>
      <c r="L68" s="12">
        <v>0</v>
      </c>
      <c r="M68" s="23">
        <v>0</v>
      </c>
      <c r="N68" s="23">
        <v>0</v>
      </c>
      <c r="O68" s="23">
        <f t="shared" ref="O68:O70" si="18">L68+M68-N68</f>
        <v>0</v>
      </c>
      <c r="P68" s="33"/>
      <c r="Q68" s="29"/>
    </row>
    <row r="69" spans="1:17" ht="45" x14ac:dyDescent="0.25">
      <c r="A69" s="46">
        <v>1</v>
      </c>
      <c r="B69" s="45">
        <v>5</v>
      </c>
      <c r="C69" s="44" t="s">
        <v>131</v>
      </c>
      <c r="D69" s="43" t="s">
        <v>142</v>
      </c>
      <c r="E69" s="44" t="s">
        <v>245</v>
      </c>
      <c r="F69" s="17"/>
      <c r="G69" s="4">
        <v>5</v>
      </c>
      <c r="H69" s="5" t="s">
        <v>66</v>
      </c>
      <c r="I69" s="5" t="s">
        <v>196</v>
      </c>
      <c r="J69" s="11" t="s">
        <v>116</v>
      </c>
      <c r="K69" s="13" t="s">
        <v>100</v>
      </c>
      <c r="L69" s="12">
        <v>82901000</v>
      </c>
      <c r="M69" s="23">
        <v>0</v>
      </c>
      <c r="N69" s="23">
        <f t="shared" si="16"/>
        <v>72880000</v>
      </c>
      <c r="O69" s="23">
        <v>10021000</v>
      </c>
      <c r="P69" s="33"/>
      <c r="Q69" s="29"/>
    </row>
    <row r="70" spans="1:17" ht="60" x14ac:dyDescent="0.25">
      <c r="A70" s="46">
        <v>1</v>
      </c>
      <c r="B70" s="45">
        <v>5</v>
      </c>
      <c r="C70" s="44" t="s">
        <v>131</v>
      </c>
      <c r="D70" s="43" t="s">
        <v>142</v>
      </c>
      <c r="E70" s="44" t="s">
        <v>247</v>
      </c>
      <c r="F70" s="17"/>
      <c r="G70" s="4">
        <v>6</v>
      </c>
      <c r="H70" s="5" t="s">
        <v>67</v>
      </c>
      <c r="I70" s="5" t="s">
        <v>197</v>
      </c>
      <c r="J70" s="11" t="s">
        <v>116</v>
      </c>
      <c r="K70" s="13" t="s">
        <v>99</v>
      </c>
      <c r="L70" s="12">
        <v>0</v>
      </c>
      <c r="M70" s="23">
        <v>0</v>
      </c>
      <c r="N70" s="23">
        <v>0</v>
      </c>
      <c r="O70" s="23">
        <f t="shared" si="18"/>
        <v>0</v>
      </c>
      <c r="P70" s="33"/>
      <c r="Q70" s="29"/>
    </row>
    <row r="71" spans="1:17" ht="60.75" customHeight="1" x14ac:dyDescent="0.25">
      <c r="A71" s="46">
        <v>1</v>
      </c>
      <c r="B71" s="44" t="s">
        <v>134</v>
      </c>
      <c r="C71" s="44" t="s">
        <v>133</v>
      </c>
      <c r="D71" s="42"/>
      <c r="E71" s="42"/>
      <c r="F71" s="301" t="s">
        <v>16</v>
      </c>
      <c r="G71" s="299"/>
      <c r="H71" s="300"/>
      <c r="I71" s="10" t="s">
        <v>228</v>
      </c>
      <c r="J71" s="13"/>
      <c r="K71" s="13"/>
      <c r="L71" s="22">
        <f>L72+L75+L86+L91</f>
        <v>1097993000</v>
      </c>
      <c r="M71" s="51">
        <f>M72+M75+M86+M91</f>
        <v>100000000</v>
      </c>
      <c r="N71" s="51">
        <f>N72+N75+N86+N91</f>
        <v>489050000</v>
      </c>
      <c r="O71" s="22">
        <f>O72+O75+O86+O91</f>
        <v>450000000</v>
      </c>
      <c r="P71" s="33"/>
      <c r="Q71" s="29"/>
    </row>
    <row r="72" spans="1:17" ht="49.5" customHeight="1" x14ac:dyDescent="0.25">
      <c r="A72" s="46">
        <v>1</v>
      </c>
      <c r="B72" s="44" t="s">
        <v>134</v>
      </c>
      <c r="C72" s="44" t="s">
        <v>133</v>
      </c>
      <c r="D72" s="45" t="s">
        <v>132</v>
      </c>
      <c r="E72" s="41"/>
      <c r="F72" s="8" t="s">
        <v>0</v>
      </c>
      <c r="G72" s="299" t="s">
        <v>68</v>
      </c>
      <c r="H72" s="300"/>
      <c r="I72" s="63" t="s">
        <v>229</v>
      </c>
      <c r="J72" s="13"/>
      <c r="K72" s="67">
        <v>1</v>
      </c>
      <c r="L72" s="22">
        <f t="shared" ref="L72:O72" si="19">SUM(L73:L74)</f>
        <v>0</v>
      </c>
      <c r="M72" s="50">
        <f t="shared" si="19"/>
        <v>100000000</v>
      </c>
      <c r="N72" s="51">
        <f t="shared" si="19"/>
        <v>0</v>
      </c>
      <c r="O72" s="22">
        <f t="shared" si="19"/>
        <v>100000000</v>
      </c>
      <c r="P72" s="34"/>
      <c r="Q72" s="29"/>
    </row>
    <row r="73" spans="1:17" ht="49.5" customHeight="1" x14ac:dyDescent="0.25">
      <c r="A73" s="46">
        <v>1</v>
      </c>
      <c r="B73" s="44" t="s">
        <v>134</v>
      </c>
      <c r="C73" s="44" t="s">
        <v>133</v>
      </c>
      <c r="D73" s="45" t="s">
        <v>132</v>
      </c>
      <c r="E73" s="44" t="s">
        <v>237</v>
      </c>
      <c r="F73" s="17"/>
      <c r="G73" s="4">
        <v>1</v>
      </c>
      <c r="H73" s="6" t="s">
        <v>69</v>
      </c>
      <c r="I73" s="10" t="s">
        <v>198</v>
      </c>
      <c r="J73" s="11" t="s">
        <v>116</v>
      </c>
      <c r="K73" s="13" t="s">
        <v>91</v>
      </c>
      <c r="L73" s="12">
        <v>0</v>
      </c>
      <c r="M73" s="23">
        <v>0</v>
      </c>
      <c r="N73" s="23">
        <v>0</v>
      </c>
      <c r="O73" s="23">
        <f t="shared" ref="O73" si="20">L73+M73-N73</f>
        <v>0</v>
      </c>
      <c r="P73" s="33"/>
      <c r="Q73" s="29"/>
    </row>
    <row r="74" spans="1:17" ht="185.25" customHeight="1" x14ac:dyDescent="0.25">
      <c r="A74" s="46">
        <v>1</v>
      </c>
      <c r="B74" s="44" t="s">
        <v>134</v>
      </c>
      <c r="C74" s="44" t="s">
        <v>133</v>
      </c>
      <c r="D74" s="45" t="s">
        <v>132</v>
      </c>
      <c r="E74" s="44" t="s">
        <v>238</v>
      </c>
      <c r="F74" s="17"/>
      <c r="G74" s="4">
        <v>2</v>
      </c>
      <c r="H74" s="5" t="s">
        <v>70</v>
      </c>
      <c r="I74" s="10" t="s">
        <v>199</v>
      </c>
      <c r="J74" s="11" t="s">
        <v>116</v>
      </c>
      <c r="K74" s="13" t="s">
        <v>104</v>
      </c>
      <c r="L74" s="12">
        <v>0</v>
      </c>
      <c r="M74" s="23">
        <v>100000000</v>
      </c>
      <c r="N74" s="23">
        <v>0</v>
      </c>
      <c r="O74" s="23">
        <v>100000000</v>
      </c>
      <c r="P74" s="33"/>
      <c r="Q74" s="29"/>
    </row>
    <row r="75" spans="1:17" ht="78" customHeight="1" x14ac:dyDescent="0.25">
      <c r="A75" s="46">
        <v>1</v>
      </c>
      <c r="B75" s="44" t="s">
        <v>134</v>
      </c>
      <c r="C75" s="44" t="s">
        <v>133</v>
      </c>
      <c r="D75" s="45" t="s">
        <v>135</v>
      </c>
      <c r="E75" s="41"/>
      <c r="F75" s="8" t="s">
        <v>2</v>
      </c>
      <c r="G75" s="299" t="s">
        <v>17</v>
      </c>
      <c r="H75" s="300"/>
      <c r="I75" s="63" t="s">
        <v>230</v>
      </c>
      <c r="J75" s="13"/>
      <c r="K75" s="67">
        <v>1</v>
      </c>
      <c r="L75" s="22">
        <f>SUM(L76:L85)</f>
        <v>415724000</v>
      </c>
      <c r="M75" s="51">
        <f>SUM(M76:M85)</f>
        <v>0</v>
      </c>
      <c r="N75" s="51">
        <f>SUM(N76:N85)</f>
        <v>305724000</v>
      </c>
      <c r="O75" s="22">
        <f>SUM(O76:O85)</f>
        <v>110000000</v>
      </c>
      <c r="P75" s="34"/>
      <c r="Q75" s="29"/>
    </row>
    <row r="76" spans="1:17" ht="45" x14ac:dyDescent="0.25">
      <c r="A76" s="46">
        <v>1</v>
      </c>
      <c r="B76" s="44" t="s">
        <v>134</v>
      </c>
      <c r="C76" s="44" t="s">
        <v>133</v>
      </c>
      <c r="D76" s="45" t="s">
        <v>135</v>
      </c>
      <c r="E76" s="44" t="s">
        <v>237</v>
      </c>
      <c r="F76" s="17"/>
      <c r="G76" s="4">
        <v>1</v>
      </c>
      <c r="H76" s="5" t="s">
        <v>71</v>
      </c>
      <c r="I76" s="10" t="s">
        <v>200</v>
      </c>
      <c r="J76" s="11" t="s">
        <v>116</v>
      </c>
      <c r="K76" s="13" t="s">
        <v>99</v>
      </c>
      <c r="L76" s="12">
        <v>0</v>
      </c>
      <c r="M76" s="23">
        <v>0</v>
      </c>
      <c r="N76" s="23">
        <v>0</v>
      </c>
      <c r="O76" s="23">
        <f t="shared" ref="O76:O85" si="21">L76+M76-N76</f>
        <v>0</v>
      </c>
      <c r="P76" s="33"/>
      <c r="Q76" s="29"/>
    </row>
    <row r="77" spans="1:17" ht="60" x14ac:dyDescent="0.25">
      <c r="A77" s="46">
        <v>1</v>
      </c>
      <c r="B77" s="44" t="s">
        <v>134</v>
      </c>
      <c r="C77" s="44" t="s">
        <v>133</v>
      </c>
      <c r="D77" s="45" t="s">
        <v>135</v>
      </c>
      <c r="E77" s="44" t="s">
        <v>238</v>
      </c>
      <c r="F77" s="17"/>
      <c r="G77" s="4">
        <v>2</v>
      </c>
      <c r="H77" s="5" t="s">
        <v>72</v>
      </c>
      <c r="I77" s="10" t="s">
        <v>201</v>
      </c>
      <c r="J77" s="11" t="s">
        <v>116</v>
      </c>
      <c r="K77" s="13" t="s">
        <v>105</v>
      </c>
      <c r="L77" s="69">
        <v>83928000</v>
      </c>
      <c r="M77" s="23">
        <v>0</v>
      </c>
      <c r="N77" s="23">
        <f t="shared" ref="N77" si="22">L77-O77</f>
        <v>83928000</v>
      </c>
      <c r="O77" s="23">
        <v>0</v>
      </c>
      <c r="P77" s="33"/>
      <c r="Q77" s="29"/>
    </row>
    <row r="78" spans="1:17" ht="92.25" customHeight="1" x14ac:dyDescent="0.25">
      <c r="A78" s="46">
        <v>1</v>
      </c>
      <c r="B78" s="44" t="s">
        <v>134</v>
      </c>
      <c r="C78" s="44" t="s">
        <v>133</v>
      </c>
      <c r="D78" s="45" t="s">
        <v>135</v>
      </c>
      <c r="E78" s="44" t="s">
        <v>239</v>
      </c>
      <c r="F78" s="17"/>
      <c r="G78" s="4">
        <v>3</v>
      </c>
      <c r="H78" s="5" t="s">
        <v>73</v>
      </c>
      <c r="I78" s="10" t="s">
        <v>202</v>
      </c>
      <c r="J78" s="11" t="s">
        <v>116</v>
      </c>
      <c r="K78" s="13" t="s">
        <v>106</v>
      </c>
      <c r="L78" s="12">
        <v>0</v>
      </c>
      <c r="M78" s="23">
        <v>0</v>
      </c>
      <c r="N78" s="23">
        <v>0</v>
      </c>
      <c r="O78" s="23">
        <f t="shared" si="21"/>
        <v>0</v>
      </c>
      <c r="P78" s="33"/>
      <c r="Q78" s="29"/>
    </row>
    <row r="79" spans="1:17" ht="60" x14ac:dyDescent="0.25">
      <c r="A79" s="46">
        <v>1</v>
      </c>
      <c r="B79" s="44" t="s">
        <v>134</v>
      </c>
      <c r="C79" s="44" t="s">
        <v>133</v>
      </c>
      <c r="D79" s="45" t="s">
        <v>135</v>
      </c>
      <c r="E79" s="44" t="s">
        <v>240</v>
      </c>
      <c r="F79" s="17"/>
      <c r="G79" s="4">
        <v>4</v>
      </c>
      <c r="H79" s="5" t="s">
        <v>74</v>
      </c>
      <c r="I79" s="10" t="s">
        <v>203</v>
      </c>
      <c r="J79" s="11" t="s">
        <v>116</v>
      </c>
      <c r="K79" s="13" t="s">
        <v>106</v>
      </c>
      <c r="L79" s="12">
        <v>0</v>
      </c>
      <c r="M79" s="23">
        <v>0</v>
      </c>
      <c r="N79" s="23">
        <v>0</v>
      </c>
      <c r="O79" s="23">
        <f t="shared" si="21"/>
        <v>0</v>
      </c>
      <c r="P79" s="33"/>
      <c r="Q79" s="29"/>
    </row>
    <row r="80" spans="1:17" ht="90" x14ac:dyDescent="0.25">
      <c r="A80" s="46">
        <v>1</v>
      </c>
      <c r="B80" s="44" t="s">
        <v>134</v>
      </c>
      <c r="C80" s="44" t="s">
        <v>133</v>
      </c>
      <c r="D80" s="45" t="s">
        <v>135</v>
      </c>
      <c r="E80" s="44" t="s">
        <v>241</v>
      </c>
      <c r="F80" s="17"/>
      <c r="G80" s="4">
        <v>5</v>
      </c>
      <c r="H80" s="5" t="s">
        <v>75</v>
      </c>
      <c r="I80" s="10" t="s">
        <v>204</v>
      </c>
      <c r="J80" s="11" t="s">
        <v>116</v>
      </c>
      <c r="K80" s="13" t="s">
        <v>99</v>
      </c>
      <c r="L80" s="69">
        <v>164950000</v>
      </c>
      <c r="M80" s="23">
        <v>0</v>
      </c>
      <c r="N80" s="23">
        <f t="shared" ref="N80:N82" si="23">L80-O80</f>
        <v>64950000</v>
      </c>
      <c r="O80" s="23">
        <v>100000000</v>
      </c>
      <c r="P80" s="33"/>
      <c r="Q80" s="29"/>
    </row>
    <row r="81" spans="1:17" ht="60" x14ac:dyDescent="0.25">
      <c r="A81" s="46">
        <v>1</v>
      </c>
      <c r="B81" s="44" t="s">
        <v>134</v>
      </c>
      <c r="C81" s="44" t="s">
        <v>133</v>
      </c>
      <c r="D81" s="45" t="s">
        <v>135</v>
      </c>
      <c r="E81" s="44" t="s">
        <v>242</v>
      </c>
      <c r="F81" s="17"/>
      <c r="G81" s="4">
        <v>6</v>
      </c>
      <c r="H81" s="5" t="s">
        <v>76</v>
      </c>
      <c r="I81" s="10" t="s">
        <v>205</v>
      </c>
      <c r="J81" s="11" t="s">
        <v>116</v>
      </c>
      <c r="K81" s="13" t="s">
        <v>107</v>
      </c>
      <c r="L81" s="69">
        <v>43665000</v>
      </c>
      <c r="M81" s="23">
        <v>0</v>
      </c>
      <c r="N81" s="23">
        <f t="shared" si="23"/>
        <v>43665000</v>
      </c>
      <c r="O81" s="23">
        <v>0</v>
      </c>
      <c r="P81" s="33"/>
      <c r="Q81" s="29"/>
    </row>
    <row r="82" spans="1:17" ht="45" x14ac:dyDescent="0.25">
      <c r="A82" s="46">
        <v>1</v>
      </c>
      <c r="B82" s="44" t="s">
        <v>134</v>
      </c>
      <c r="C82" s="44" t="s">
        <v>133</v>
      </c>
      <c r="D82" s="45" t="s">
        <v>135</v>
      </c>
      <c r="E82" s="44" t="s">
        <v>244</v>
      </c>
      <c r="F82" s="17"/>
      <c r="G82" s="4">
        <v>8</v>
      </c>
      <c r="H82" s="5" t="s">
        <v>77</v>
      </c>
      <c r="I82" s="10" t="s">
        <v>206</v>
      </c>
      <c r="J82" s="11" t="s">
        <v>116</v>
      </c>
      <c r="K82" s="13" t="s">
        <v>108</v>
      </c>
      <c r="L82" s="69">
        <v>123181000</v>
      </c>
      <c r="M82" s="23">
        <v>0</v>
      </c>
      <c r="N82" s="23">
        <f t="shared" si="23"/>
        <v>113181000</v>
      </c>
      <c r="O82" s="23">
        <v>10000000</v>
      </c>
      <c r="P82" s="33"/>
      <c r="Q82" s="15"/>
    </row>
    <row r="83" spans="1:17" ht="48" customHeight="1" x14ac:dyDescent="0.25">
      <c r="A83" s="46">
        <v>1</v>
      </c>
      <c r="B83" s="44" t="s">
        <v>134</v>
      </c>
      <c r="C83" s="44" t="s">
        <v>133</v>
      </c>
      <c r="D83" s="45" t="s">
        <v>135</v>
      </c>
      <c r="E83" s="44" t="s">
        <v>245</v>
      </c>
      <c r="F83" s="17"/>
      <c r="G83" s="4">
        <v>9</v>
      </c>
      <c r="H83" s="5" t="s">
        <v>78</v>
      </c>
      <c r="I83" s="10" t="s">
        <v>207</v>
      </c>
      <c r="J83" s="11" t="s">
        <v>116</v>
      </c>
      <c r="K83" s="13" t="s">
        <v>91</v>
      </c>
      <c r="L83" s="12">
        <v>0</v>
      </c>
      <c r="M83" s="23">
        <v>0</v>
      </c>
      <c r="N83" s="23">
        <v>0</v>
      </c>
      <c r="O83" s="23">
        <f t="shared" si="21"/>
        <v>0</v>
      </c>
      <c r="P83" s="33"/>
      <c r="Q83" s="29"/>
    </row>
    <row r="84" spans="1:17" ht="69" customHeight="1" x14ac:dyDescent="0.25">
      <c r="A84" s="46">
        <v>1</v>
      </c>
      <c r="B84" s="44" t="s">
        <v>134</v>
      </c>
      <c r="C84" s="44" t="s">
        <v>133</v>
      </c>
      <c r="D84" s="45" t="s">
        <v>135</v>
      </c>
      <c r="E84" s="44" t="s">
        <v>247</v>
      </c>
      <c r="F84" s="17"/>
      <c r="G84" s="4">
        <v>10</v>
      </c>
      <c r="H84" s="5" t="s">
        <v>79</v>
      </c>
      <c r="I84" s="10" t="s">
        <v>208</v>
      </c>
      <c r="J84" s="11" t="s">
        <v>116</v>
      </c>
      <c r="K84" s="13" t="s">
        <v>109</v>
      </c>
      <c r="L84" s="12">
        <v>0</v>
      </c>
      <c r="M84" s="23">
        <v>0</v>
      </c>
      <c r="N84" s="23">
        <v>0</v>
      </c>
      <c r="O84" s="23">
        <f t="shared" si="21"/>
        <v>0</v>
      </c>
      <c r="P84" s="33"/>
      <c r="Q84" s="29"/>
    </row>
    <row r="85" spans="1:17" ht="60" x14ac:dyDescent="0.25">
      <c r="A85" s="46">
        <v>1</v>
      </c>
      <c r="B85" s="44" t="s">
        <v>134</v>
      </c>
      <c r="C85" s="44" t="s">
        <v>133</v>
      </c>
      <c r="D85" s="45" t="s">
        <v>135</v>
      </c>
      <c r="E85" s="44" t="s">
        <v>246</v>
      </c>
      <c r="F85" s="17"/>
      <c r="G85" s="4">
        <v>11</v>
      </c>
      <c r="H85" s="5" t="s">
        <v>80</v>
      </c>
      <c r="I85" s="62" t="s">
        <v>209</v>
      </c>
      <c r="J85" s="11" t="s">
        <v>116</v>
      </c>
      <c r="K85" s="13" t="s">
        <v>107</v>
      </c>
      <c r="L85" s="12">
        <v>0</v>
      </c>
      <c r="M85" s="23">
        <v>0</v>
      </c>
      <c r="N85" s="23">
        <v>0</v>
      </c>
      <c r="O85" s="23">
        <f t="shared" si="21"/>
        <v>0</v>
      </c>
      <c r="P85" s="33"/>
      <c r="Q85" s="29"/>
    </row>
    <row r="86" spans="1:17" ht="61.5" customHeight="1" x14ac:dyDescent="0.25">
      <c r="A86" s="46">
        <v>1</v>
      </c>
      <c r="B86" s="44" t="s">
        <v>134</v>
      </c>
      <c r="C86" s="44" t="s">
        <v>133</v>
      </c>
      <c r="D86" s="45" t="s">
        <v>137</v>
      </c>
      <c r="E86" s="41"/>
      <c r="F86" s="8" t="s">
        <v>7</v>
      </c>
      <c r="G86" s="299" t="s">
        <v>18</v>
      </c>
      <c r="H86" s="300"/>
      <c r="I86" s="64" t="s">
        <v>231</v>
      </c>
      <c r="J86" s="13"/>
      <c r="K86" s="67">
        <v>1</v>
      </c>
      <c r="L86" s="22">
        <f t="shared" ref="L86:O86" si="24">SUM(L87:L90)</f>
        <v>298326000</v>
      </c>
      <c r="M86" s="51">
        <f t="shared" si="24"/>
        <v>0</v>
      </c>
      <c r="N86" s="50">
        <f t="shared" si="24"/>
        <v>183326000</v>
      </c>
      <c r="O86" s="22">
        <f t="shared" si="24"/>
        <v>115000000</v>
      </c>
      <c r="P86" s="34"/>
      <c r="Q86" s="29"/>
    </row>
    <row r="87" spans="1:17" ht="105" x14ac:dyDescent="0.25">
      <c r="A87" s="46">
        <v>1</v>
      </c>
      <c r="B87" s="44" t="s">
        <v>134</v>
      </c>
      <c r="C87" s="44" t="s">
        <v>133</v>
      </c>
      <c r="D87" s="45" t="s">
        <v>137</v>
      </c>
      <c r="E87" s="44" t="s">
        <v>238</v>
      </c>
      <c r="F87" s="17"/>
      <c r="G87" s="4">
        <v>1</v>
      </c>
      <c r="H87" s="5" t="s">
        <v>81</v>
      </c>
      <c r="I87" s="10" t="s">
        <v>211</v>
      </c>
      <c r="J87" s="11" t="s">
        <v>116</v>
      </c>
      <c r="K87" s="13" t="s">
        <v>110</v>
      </c>
      <c r="L87" s="69">
        <v>114151000</v>
      </c>
      <c r="M87" s="23">
        <v>0</v>
      </c>
      <c r="N87" s="23">
        <f t="shared" ref="N87:N90" si="25">L87-O87</f>
        <v>64151000</v>
      </c>
      <c r="O87" s="23">
        <v>50000000</v>
      </c>
      <c r="P87" s="33"/>
      <c r="Q87" s="15"/>
    </row>
    <row r="88" spans="1:17" ht="63" customHeight="1" x14ac:dyDescent="0.25">
      <c r="A88" s="46">
        <v>1</v>
      </c>
      <c r="B88" s="44" t="s">
        <v>134</v>
      </c>
      <c r="C88" s="44" t="s">
        <v>133</v>
      </c>
      <c r="D88" s="45" t="s">
        <v>137</v>
      </c>
      <c r="E88" s="44" t="s">
        <v>239</v>
      </c>
      <c r="F88" s="17"/>
      <c r="G88" s="4">
        <v>2</v>
      </c>
      <c r="H88" s="5" t="s">
        <v>82</v>
      </c>
      <c r="I88" s="10" t="s">
        <v>212</v>
      </c>
      <c r="J88" s="11" t="s">
        <v>116</v>
      </c>
      <c r="K88" s="13" t="s">
        <v>108</v>
      </c>
      <c r="L88" s="69">
        <v>92030000</v>
      </c>
      <c r="M88" s="23">
        <v>0</v>
      </c>
      <c r="N88" s="23">
        <f t="shared" si="25"/>
        <v>67030000</v>
      </c>
      <c r="O88" s="23">
        <v>25000000</v>
      </c>
      <c r="P88" s="33"/>
      <c r="Q88" s="29"/>
    </row>
    <row r="89" spans="1:17" ht="126" customHeight="1" x14ac:dyDescent="0.25">
      <c r="A89" s="46">
        <v>1</v>
      </c>
      <c r="B89" s="44" t="s">
        <v>134</v>
      </c>
      <c r="C89" s="44" t="s">
        <v>133</v>
      </c>
      <c r="D89" s="45" t="s">
        <v>137</v>
      </c>
      <c r="E89" s="44" t="s">
        <v>240</v>
      </c>
      <c r="F89" s="17"/>
      <c r="G89" s="4">
        <v>3</v>
      </c>
      <c r="H89" s="5" t="s">
        <v>83</v>
      </c>
      <c r="I89" s="10" t="s">
        <v>213</v>
      </c>
      <c r="J89" s="38" t="s">
        <v>116</v>
      </c>
      <c r="K89" s="39" t="s">
        <v>114</v>
      </c>
      <c r="L89" s="69">
        <v>72145000</v>
      </c>
      <c r="M89" s="23">
        <v>0</v>
      </c>
      <c r="N89" s="23">
        <f t="shared" si="25"/>
        <v>37145000</v>
      </c>
      <c r="O89" s="40">
        <v>35000000</v>
      </c>
      <c r="P89" s="37"/>
      <c r="Q89" s="5"/>
    </row>
    <row r="90" spans="1:17" ht="76.5" customHeight="1" x14ac:dyDescent="0.25">
      <c r="A90" s="46">
        <v>1</v>
      </c>
      <c r="B90" s="44" t="s">
        <v>134</v>
      </c>
      <c r="C90" s="44" t="s">
        <v>133</v>
      </c>
      <c r="D90" s="45" t="s">
        <v>137</v>
      </c>
      <c r="E90" s="44" t="s">
        <v>241</v>
      </c>
      <c r="F90" s="17"/>
      <c r="G90" s="4">
        <v>4</v>
      </c>
      <c r="H90" s="5" t="s">
        <v>84</v>
      </c>
      <c r="I90" s="10" t="s">
        <v>214</v>
      </c>
      <c r="J90" s="11" t="s">
        <v>116</v>
      </c>
      <c r="K90" s="13" t="s">
        <v>91</v>
      </c>
      <c r="L90" s="12">
        <v>20000000</v>
      </c>
      <c r="M90" s="23">
        <v>0</v>
      </c>
      <c r="N90" s="23">
        <f t="shared" si="25"/>
        <v>15000000</v>
      </c>
      <c r="O90" s="23">
        <v>5000000</v>
      </c>
      <c r="P90" s="33"/>
      <c r="Q90" s="29"/>
    </row>
    <row r="91" spans="1:17" ht="65.25" customHeight="1" x14ac:dyDescent="0.25">
      <c r="A91" s="46">
        <v>1</v>
      </c>
      <c r="B91" s="44" t="s">
        <v>134</v>
      </c>
      <c r="C91" s="44" t="s">
        <v>133</v>
      </c>
      <c r="D91" s="45" t="s">
        <v>143</v>
      </c>
      <c r="E91" s="41"/>
      <c r="F91" s="9" t="s">
        <v>15</v>
      </c>
      <c r="G91" s="299" t="s">
        <v>19</v>
      </c>
      <c r="H91" s="300"/>
      <c r="I91" s="63" t="s">
        <v>232</v>
      </c>
      <c r="J91" s="13"/>
      <c r="K91" s="13"/>
      <c r="L91" s="22">
        <f>SUM(L92:L97)</f>
        <v>383943000</v>
      </c>
      <c r="M91" s="50">
        <f>SUM(M92:M97)</f>
        <v>0</v>
      </c>
      <c r="N91" s="51">
        <v>0</v>
      </c>
      <c r="O91" s="22">
        <f>SUM(O92:O97)</f>
        <v>125000000</v>
      </c>
      <c r="P91" s="34"/>
      <c r="Q91" s="29"/>
    </row>
    <row r="92" spans="1:17" ht="45" x14ac:dyDescent="0.25">
      <c r="A92" s="46">
        <v>1</v>
      </c>
      <c r="B92" s="44" t="s">
        <v>134</v>
      </c>
      <c r="C92" s="44" t="s">
        <v>133</v>
      </c>
      <c r="D92" s="45" t="s">
        <v>143</v>
      </c>
      <c r="E92" s="44" t="s">
        <v>237</v>
      </c>
      <c r="F92" s="17"/>
      <c r="G92" s="4">
        <v>1</v>
      </c>
      <c r="H92" s="5" t="s">
        <v>85</v>
      </c>
      <c r="I92" s="10" t="s">
        <v>215</v>
      </c>
      <c r="J92" s="11" t="s">
        <v>116</v>
      </c>
      <c r="K92" s="13" t="s">
        <v>91</v>
      </c>
      <c r="L92" s="12">
        <v>0</v>
      </c>
      <c r="M92" s="23">
        <v>0</v>
      </c>
      <c r="N92" s="23">
        <v>0</v>
      </c>
      <c r="O92" s="23">
        <v>0</v>
      </c>
      <c r="P92" s="33"/>
      <c r="Q92" s="29"/>
    </row>
    <row r="93" spans="1:17" ht="48.75" customHeight="1" x14ac:dyDescent="0.25">
      <c r="A93" s="46">
        <v>1</v>
      </c>
      <c r="B93" s="44" t="s">
        <v>134</v>
      </c>
      <c r="C93" s="44" t="s">
        <v>133</v>
      </c>
      <c r="D93" s="45" t="s">
        <v>143</v>
      </c>
      <c r="E93" s="44" t="s">
        <v>238</v>
      </c>
      <c r="F93" s="17"/>
      <c r="G93" s="4">
        <v>2</v>
      </c>
      <c r="H93" s="5" t="s">
        <v>86</v>
      </c>
      <c r="I93" s="10" t="s">
        <v>216</v>
      </c>
      <c r="J93" s="11" t="s">
        <v>116</v>
      </c>
      <c r="K93" s="13" t="s">
        <v>91</v>
      </c>
      <c r="L93" s="12">
        <v>0</v>
      </c>
      <c r="M93" s="23">
        <v>0</v>
      </c>
      <c r="N93" s="23">
        <v>0</v>
      </c>
      <c r="O93" s="23">
        <v>0</v>
      </c>
      <c r="P93" s="33"/>
      <c r="Q93" s="29"/>
    </row>
    <row r="94" spans="1:17" ht="65.25" customHeight="1" x14ac:dyDescent="0.25">
      <c r="A94" s="46">
        <v>1</v>
      </c>
      <c r="B94" s="44" t="s">
        <v>134</v>
      </c>
      <c r="C94" s="44" t="s">
        <v>133</v>
      </c>
      <c r="D94" s="45" t="s">
        <v>143</v>
      </c>
      <c r="E94" s="44" t="s">
        <v>239</v>
      </c>
      <c r="F94" s="17"/>
      <c r="G94" s="4">
        <v>3</v>
      </c>
      <c r="H94" s="5" t="s">
        <v>87</v>
      </c>
      <c r="I94" s="10" t="s">
        <v>217</v>
      </c>
      <c r="J94" s="11" t="s">
        <v>116</v>
      </c>
      <c r="K94" s="13" t="s">
        <v>108</v>
      </c>
      <c r="L94" s="12">
        <v>0</v>
      </c>
      <c r="M94" s="23">
        <v>0</v>
      </c>
      <c r="N94" s="23">
        <v>0</v>
      </c>
      <c r="O94" s="23">
        <f>L94+M94-N94</f>
        <v>0</v>
      </c>
      <c r="P94" s="33"/>
      <c r="Q94" s="29"/>
    </row>
    <row r="95" spans="1:17" ht="45" x14ac:dyDescent="0.25">
      <c r="A95" s="46">
        <v>1</v>
      </c>
      <c r="B95" s="44" t="s">
        <v>134</v>
      </c>
      <c r="C95" s="44" t="s">
        <v>133</v>
      </c>
      <c r="D95" s="45" t="s">
        <v>143</v>
      </c>
      <c r="E95" s="44" t="s">
        <v>240</v>
      </c>
      <c r="F95" s="17"/>
      <c r="G95" s="4">
        <v>4</v>
      </c>
      <c r="H95" s="5" t="s">
        <v>88</v>
      </c>
      <c r="I95" s="10" t="s">
        <v>218</v>
      </c>
      <c r="J95" s="11" t="s">
        <v>116</v>
      </c>
      <c r="K95" s="13" t="s">
        <v>106</v>
      </c>
      <c r="L95" s="12">
        <v>0</v>
      </c>
      <c r="M95" s="23">
        <v>0</v>
      </c>
      <c r="N95" s="23">
        <v>0</v>
      </c>
      <c r="O95" s="23">
        <v>0</v>
      </c>
      <c r="P95" s="33"/>
      <c r="Q95" s="29"/>
    </row>
    <row r="96" spans="1:17" ht="63.75" customHeight="1" x14ac:dyDescent="0.25">
      <c r="A96" s="56">
        <v>1</v>
      </c>
      <c r="B96" s="47" t="s">
        <v>134</v>
      </c>
      <c r="C96" s="47" t="s">
        <v>133</v>
      </c>
      <c r="D96" s="57" t="s">
        <v>143</v>
      </c>
      <c r="E96" s="47" t="s">
        <v>241</v>
      </c>
      <c r="F96" s="18"/>
      <c r="G96" s="7">
        <v>5</v>
      </c>
      <c r="H96" s="19" t="s">
        <v>89</v>
      </c>
      <c r="I96" s="16" t="s">
        <v>219</v>
      </c>
      <c r="J96" s="58" t="s">
        <v>116</v>
      </c>
      <c r="K96" s="14" t="s">
        <v>115</v>
      </c>
      <c r="L96" s="59">
        <v>0</v>
      </c>
      <c r="M96" s="60">
        <v>0</v>
      </c>
      <c r="N96" s="60">
        <v>0</v>
      </c>
      <c r="O96" s="60">
        <v>0</v>
      </c>
      <c r="P96" s="35"/>
      <c r="Q96" s="30"/>
    </row>
    <row r="97" spans="1:20" ht="138.75" customHeight="1" x14ac:dyDescent="0.25">
      <c r="A97" s="46">
        <v>1</v>
      </c>
      <c r="B97" s="70" t="s">
        <v>134</v>
      </c>
      <c r="C97" s="70" t="s">
        <v>133</v>
      </c>
      <c r="D97" s="71" t="s">
        <v>143</v>
      </c>
      <c r="E97" s="70" t="s">
        <v>247</v>
      </c>
      <c r="F97" s="72"/>
      <c r="G97" s="73">
        <v>7</v>
      </c>
      <c r="H97" s="74" t="s">
        <v>248</v>
      </c>
      <c r="I97" s="72" t="s">
        <v>210</v>
      </c>
      <c r="J97" s="75" t="s">
        <v>116</v>
      </c>
      <c r="K97" s="76" t="s">
        <v>99</v>
      </c>
      <c r="L97" s="77">
        <v>383943000</v>
      </c>
      <c r="M97" s="78">
        <v>0</v>
      </c>
      <c r="N97" s="78">
        <f t="shared" ref="N97" si="26">L97-O97</f>
        <v>258943000</v>
      </c>
      <c r="O97" s="78">
        <v>125000000</v>
      </c>
      <c r="P97" s="79"/>
      <c r="Q97" s="74"/>
    </row>
    <row r="99" spans="1:20" ht="22.5" customHeight="1" x14ac:dyDescent="0.25">
      <c r="A99" s="323" t="s">
        <v>111</v>
      </c>
      <c r="B99" s="324"/>
      <c r="C99" s="324"/>
      <c r="D99" s="324"/>
      <c r="E99" s="324"/>
      <c r="F99" s="324"/>
      <c r="G99" s="324"/>
      <c r="H99" s="324"/>
      <c r="I99" s="324"/>
      <c r="J99" s="285">
        <f>L12+L71</f>
        <v>4362483072</v>
      </c>
      <c r="K99" s="285"/>
      <c r="L99" s="285"/>
      <c r="M99" s="36">
        <f>M14+M22+M31+M36+M41+M51+M60+M64+M72+M75+M86+M91</f>
        <v>264002000</v>
      </c>
      <c r="N99" s="36">
        <f>N14+N22+N31+N36+N41+N51+N60+N64+N72+N75+N86+N91</f>
        <v>1458122472</v>
      </c>
      <c r="O99" s="36">
        <f>O12+O71</f>
        <v>2909419600</v>
      </c>
      <c r="P99" s="280"/>
      <c r="Q99" s="281"/>
    </row>
    <row r="100" spans="1:20" ht="13.5" customHeight="1" x14ac:dyDescent="0.25">
      <c r="A100" s="20"/>
      <c r="B100" s="20"/>
      <c r="C100" s="20"/>
      <c r="D100" s="20"/>
      <c r="E100" s="20"/>
      <c r="F100" s="20"/>
      <c r="G100" s="20"/>
      <c r="H100" s="20"/>
      <c r="I100" s="20"/>
      <c r="J100" s="20"/>
      <c r="K100" s="20"/>
      <c r="L100" s="20"/>
      <c r="M100" s="20"/>
      <c r="N100" s="52"/>
      <c r="O100" s="20"/>
      <c r="P100" s="20"/>
    </row>
    <row r="101" spans="1:20" ht="9" customHeight="1" x14ac:dyDescent="0.25"/>
    <row r="102" spans="1:20" ht="21.75" customHeight="1" x14ac:dyDescent="0.3">
      <c r="N102" s="53" t="s">
        <v>235</v>
      </c>
      <c r="O102" s="53"/>
      <c r="P102" s="21"/>
      <c r="Q102" s="21"/>
    </row>
    <row r="103" spans="1:20" ht="18.75" x14ac:dyDescent="0.3">
      <c r="N103" s="53"/>
      <c r="O103" s="53"/>
      <c r="P103" s="21"/>
      <c r="Q103" s="21"/>
    </row>
    <row r="104" spans="1:20" ht="18.75" x14ac:dyDescent="0.3">
      <c r="N104" s="54" t="s">
        <v>145</v>
      </c>
      <c r="O104" s="53"/>
      <c r="P104" s="21"/>
      <c r="Q104" s="21"/>
      <c r="T104" s="68">
        <f>J99+M99-N99</f>
        <v>3168362600</v>
      </c>
    </row>
    <row r="105" spans="1:20" ht="18.75" x14ac:dyDescent="0.3">
      <c r="N105" s="53"/>
      <c r="O105" s="53"/>
      <c r="P105" s="21"/>
      <c r="Q105" s="21"/>
    </row>
    <row r="106" spans="1:20" ht="18.75" x14ac:dyDescent="0.3">
      <c r="N106" s="53"/>
      <c r="O106" s="53"/>
      <c r="P106" s="21"/>
      <c r="Q106" s="21"/>
    </row>
    <row r="107" spans="1:20" ht="18.75" x14ac:dyDescent="0.3">
      <c r="N107" s="53"/>
      <c r="O107" s="53"/>
      <c r="P107" s="21"/>
      <c r="Q107" s="21"/>
    </row>
    <row r="108" spans="1:20" ht="18.75" x14ac:dyDescent="0.3">
      <c r="N108" s="55" t="s">
        <v>146</v>
      </c>
      <c r="O108" s="53"/>
      <c r="P108" s="21"/>
      <c r="Q108" s="21"/>
    </row>
    <row r="109" spans="1:20" ht="18.75" x14ac:dyDescent="0.3">
      <c r="N109" s="53" t="s">
        <v>147</v>
      </c>
      <c r="O109" s="53"/>
      <c r="P109" s="21"/>
    </row>
  </sheetData>
  <mergeCells count="47">
    <mergeCell ref="A8:E9"/>
    <mergeCell ref="A1:Q1"/>
    <mergeCell ref="A2:Q2"/>
    <mergeCell ref="A3:Q3"/>
    <mergeCell ref="A4:Q4"/>
    <mergeCell ref="A99:I99"/>
    <mergeCell ref="G72:H72"/>
    <mergeCell ref="G64:H64"/>
    <mergeCell ref="G75:H75"/>
    <mergeCell ref="G86:H86"/>
    <mergeCell ref="G91:H91"/>
    <mergeCell ref="G41:H41"/>
    <mergeCell ref="G60:H60"/>
    <mergeCell ref="G51:H51"/>
    <mergeCell ref="F71:H71"/>
    <mergeCell ref="J9:J10"/>
    <mergeCell ref="I8:I10"/>
    <mergeCell ref="G31:H31"/>
    <mergeCell ref="G36:H36"/>
    <mergeCell ref="G22:H22"/>
    <mergeCell ref="F11:H11"/>
    <mergeCell ref="G14:H14"/>
    <mergeCell ref="F8:H10"/>
    <mergeCell ref="F12:H13"/>
    <mergeCell ref="J12:J13"/>
    <mergeCell ref="P11:Q11"/>
    <mergeCell ref="P99:Q99"/>
    <mergeCell ref="M8:O8"/>
    <mergeCell ref="J8:L8"/>
    <mergeCell ref="J99:L99"/>
    <mergeCell ref="K9:K10"/>
    <mergeCell ref="L9:L10"/>
    <mergeCell ref="M9:M10"/>
    <mergeCell ref="N9:N10"/>
    <mergeCell ref="O9:O10"/>
    <mergeCell ref="P8:Q10"/>
    <mergeCell ref="L12:L13"/>
    <mergeCell ref="O12:O13"/>
    <mergeCell ref="M12:M13"/>
    <mergeCell ref="N12:N13"/>
    <mergeCell ref="K12:K13"/>
    <mergeCell ref="P12:Q13"/>
    <mergeCell ref="A12:A13"/>
    <mergeCell ref="B12:B13"/>
    <mergeCell ref="C12:C13"/>
    <mergeCell ref="D12:D13"/>
    <mergeCell ref="E12:E13"/>
  </mergeCells>
  <pageMargins left="0.7" right="0.7" top="0.75" bottom="0.75" header="0.3" footer="0.3"/>
  <pageSetup paperSize="5" scale="64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TABEL 4.1</vt:lpstr>
      <vt:lpstr>TC.33</vt:lpstr>
      <vt:lpstr>Sheet1 (2)</vt:lpstr>
      <vt:lpstr>Sheet1</vt:lpstr>
      <vt:lpstr>Sheet1!Print_Area</vt:lpstr>
      <vt:lpstr>'Sheet1 (2)'!Print_Area</vt:lpstr>
      <vt:lpstr>'TABEL 4.1'!Print_Area</vt:lpstr>
      <vt:lpstr>TC.33!Print_Area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Windows_</dc:creator>
  <cp:lastModifiedBy>Windows User</cp:lastModifiedBy>
  <cp:lastPrinted>2023-08-28T09:03:22Z</cp:lastPrinted>
  <dcterms:created xsi:type="dcterms:W3CDTF">2021-03-10T02:29:55Z</dcterms:created>
  <dcterms:modified xsi:type="dcterms:W3CDTF">2023-08-28T09:05:22Z</dcterms:modified>
</cp:coreProperties>
</file>